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600" yWindow="360" windowWidth="19416" windowHeight="13860"/>
  </bookViews>
  <sheets>
    <sheet name="Formulaire" sheetId="4" r:id="rId1"/>
    <sheet name="Aide" sheetId="6" state="hidden" r:id="rId2"/>
  </sheets>
  <definedNames>
    <definedName name="Branche">Aide!$C$2:$C$17</definedName>
    <definedName name="Branche_nr">Aide!$C$2:$D$17</definedName>
    <definedName name="choisissez">Formulaire!$F$7,Formulaire!$L$28</definedName>
    <definedName name="Ctr_rempli">Formulaire!$AV$7</definedName>
    <definedName name="donnée">Formulaire!$F$7,Formulaire!$R$7,Formulaire!$R$8,Formulaire!$M$10,Formulaire!$AD$10,Formulaire!$M$11,Formulaire!$J$14,Formulaire!$T$14,Formulaire!$T$15,Formulaire!$J$15,Formulaire!$G$16,Formulaire!$U$17,Formulaire!$G$17,Formulaire!$AM$17,Formulaire!$G$18,Formulaire!$H$21,Formulaire!$Z$21,Formulaire!$O$30,Formulaire!$S$30,Formulaire!$W$30,Formulaire!$AD$30,Formulaire!$AQ$25,Formulaire!$Y$25,Formulaire!#REF!,Formulaire!$L$28,Formulaire!$L$34,Formulaire!$L$35,Formulaire!$S$37,Formulaire!$AC$37,Formulaire!$AC$38,Formulaire!$S$38,Formulaire!$S$39,Formulaire!$S$40,Formulaire!$S$41,Formulaire!$AG$40,Formulaire!#REF!,Formulaire!$E$51</definedName>
    <definedName name="_xlnm.Print_Area" localSheetId="0">Formulaire!$A$1:$AW$52</definedName>
    <definedName name="Titre">Aide!$A$2:$A$4</definedName>
  </definedNames>
  <calcPr calcId="144525"/>
</workbook>
</file>

<file path=xl/calcChain.xml><?xml version="1.0" encoding="utf-8"?>
<calcChain xmlns="http://schemas.openxmlformats.org/spreadsheetml/2006/main">
  <c r="B48" i="4" l="1"/>
  <c r="AF7" i="6" l="1"/>
  <c r="AE4" i="6"/>
  <c r="S2" i="6"/>
  <c r="Z7" i="6"/>
  <c r="Z6" i="6"/>
  <c r="Z5" i="6"/>
  <c r="Z4" i="6"/>
  <c r="V5" i="6"/>
  <c r="V7" i="6"/>
  <c r="V6" i="6"/>
  <c r="V4" i="6"/>
  <c r="T2" i="6"/>
  <c r="Z10" i="6" l="1"/>
  <c r="V9" i="6"/>
  <c r="V2" i="6" s="1"/>
  <c r="V11" i="6"/>
  <c r="X2" i="6" s="1"/>
  <c r="Z9" i="6"/>
  <c r="Z2" i="6" s="1"/>
  <c r="Z11" i="6"/>
  <c r="AA2" i="6" s="1"/>
  <c r="V10" i="6"/>
  <c r="W2" i="6" s="1"/>
  <c r="V12" i="6"/>
  <c r="Y2" i="6" s="1"/>
  <c r="Z12" i="6"/>
  <c r="AB2" i="6" s="1"/>
  <c r="I2" i="6" l="1"/>
  <c r="J2" i="6"/>
  <c r="L2" i="6"/>
  <c r="M2" i="6"/>
  <c r="N2" i="6"/>
  <c r="O2" i="6"/>
  <c r="Q2" i="6"/>
  <c r="U2" i="6"/>
  <c r="AI2" i="6"/>
  <c r="AJ2" i="6"/>
  <c r="AK2" i="6"/>
  <c r="AM2" i="6"/>
  <c r="AO2" i="6"/>
  <c r="AP2" i="6"/>
  <c r="AQ2" i="6"/>
  <c r="AF4" i="6"/>
  <c r="AF5" i="6"/>
  <c r="AE5" i="6" s="1"/>
  <c r="AF6" i="6"/>
  <c r="AE6" i="6" s="1"/>
  <c r="AE7" i="6"/>
  <c r="F9" i="6"/>
  <c r="R2" i="6" s="1"/>
  <c r="F10" i="6"/>
  <c r="AN2" i="6" s="1"/>
  <c r="G9" i="6" l="1"/>
  <c r="P2" i="6" s="1"/>
  <c r="G10" i="6"/>
  <c r="AL2" i="6" s="1"/>
  <c r="AF2" i="6"/>
  <c r="AT28" i="4"/>
  <c r="AC2" i="6" s="1"/>
  <c r="AV30" i="4"/>
  <c r="W51" i="4" l="1"/>
  <c r="AV51" i="4"/>
  <c r="AV7" i="4" s="1"/>
</calcChain>
</file>

<file path=xl/comments1.xml><?xml version="1.0" encoding="utf-8"?>
<comments xmlns="http://schemas.openxmlformats.org/spreadsheetml/2006/main">
  <authors>
    <author>ALIAI</author>
  </authors>
  <commentList>
    <comment ref="C7" authorId="0">
      <text>
        <r>
          <rPr>
            <b/>
            <sz val="14"/>
            <color indexed="81"/>
            <rFont val="Tahoma"/>
            <family val="2"/>
          </rPr>
          <t>Choisir dans la liste déroulante</t>
        </r>
      </text>
    </comment>
    <comment ref="C28" authorId="0">
      <text>
        <r>
          <rPr>
            <b/>
            <sz val="14"/>
            <color indexed="81"/>
            <rFont val="Tahoma"/>
            <family val="2"/>
          </rPr>
          <t>Choisir dans la liste déroulante</t>
        </r>
      </text>
    </comment>
    <comment ref="C29" authorId="0">
      <text>
        <r>
          <rPr>
            <b/>
            <sz val="14"/>
            <color indexed="81"/>
            <rFont val="Tahoma"/>
            <family val="2"/>
          </rPr>
          <t>Cocher la case correspondante</t>
        </r>
      </text>
    </comment>
    <comment ref="L30" authorId="0">
      <text>
        <r>
          <rPr>
            <b/>
            <sz val="11"/>
            <color indexed="81"/>
            <rFont val="Tahoma"/>
            <family val="2"/>
          </rPr>
          <t>Ph.D.
Doctorat
Doctor of Philosophy</t>
        </r>
      </text>
    </comment>
    <comment ref="P30" authorId="0">
      <text>
        <r>
          <rPr>
            <b/>
            <sz val="11"/>
            <color indexed="81"/>
            <rFont val="Tahoma"/>
            <family val="2"/>
          </rPr>
          <t>M.Sc.
Master
Magister
Master of Science
Ingenieur</t>
        </r>
      </text>
    </comment>
    <comment ref="T30" authorId="0">
      <text>
        <r>
          <rPr>
            <b/>
            <sz val="11"/>
            <color indexed="81"/>
            <rFont val="Tahoma"/>
            <family val="2"/>
          </rPr>
          <t>B.Sc.
Bachlor
Bachlor of Science</t>
        </r>
      </text>
    </comment>
  </commentList>
</comments>
</file>

<file path=xl/sharedStrings.xml><?xml version="1.0" encoding="utf-8"?>
<sst xmlns="http://schemas.openxmlformats.org/spreadsheetml/2006/main" count="152" uniqueCount="138">
  <si>
    <t>L-1330 Luxembourg</t>
  </si>
  <si>
    <t>Site internet :</t>
  </si>
  <si>
    <t xml:space="preserve">Tel : </t>
  </si>
  <si>
    <t>(+352) 45 13 54</t>
  </si>
  <si>
    <t>(+352) 45 09 32</t>
  </si>
  <si>
    <t>Pays</t>
  </si>
  <si>
    <t>L</t>
  </si>
  <si>
    <t xml:space="preserve">Fait à </t>
  </si>
  <si>
    <t>le</t>
  </si>
  <si>
    <t>Signature :</t>
  </si>
  <si>
    <t>Luxembourg</t>
  </si>
  <si>
    <t>Madame</t>
  </si>
  <si>
    <t>Adresse e-mail :</t>
  </si>
  <si>
    <t>Titre :</t>
  </si>
  <si>
    <t>DEMANDE D'ADMISSION</t>
  </si>
  <si>
    <t xml:space="preserve">N° : </t>
  </si>
  <si>
    <t>rue :</t>
  </si>
  <si>
    <t>Localité :</t>
  </si>
  <si>
    <t>Pays :</t>
  </si>
  <si>
    <t>Adresse</t>
  </si>
  <si>
    <t>PhD</t>
  </si>
  <si>
    <t>Coordonnées professionnelles</t>
  </si>
  <si>
    <t>Date de naissance :</t>
  </si>
  <si>
    <t>Nationalité :</t>
  </si>
  <si>
    <t>Lieu de naissance :</t>
  </si>
  <si>
    <t xml:space="preserve">Code postal : </t>
  </si>
  <si>
    <t>Monsieur</t>
  </si>
  <si>
    <t>Branche</t>
  </si>
  <si>
    <t>Titre</t>
  </si>
  <si>
    <t>Domaine :</t>
  </si>
  <si>
    <t>Génie civil</t>
  </si>
  <si>
    <t>Électrotechnique</t>
  </si>
  <si>
    <t>Mécanique</t>
  </si>
  <si>
    <t>Métallurgie</t>
  </si>
  <si>
    <t>Génie chimique</t>
  </si>
  <si>
    <t>Agronomie</t>
  </si>
  <si>
    <t>Informatique</t>
  </si>
  <si>
    <t>Géomètre</t>
  </si>
  <si>
    <t>Physique</t>
  </si>
  <si>
    <t>Mines</t>
  </si>
  <si>
    <t>Forêts</t>
  </si>
  <si>
    <t>Géologie</t>
  </si>
  <si>
    <t>Gestion-économie</t>
  </si>
  <si>
    <t>Sciences des matériaux</t>
  </si>
  <si>
    <t>Autres</t>
  </si>
  <si>
    <t>Nr</t>
  </si>
  <si>
    <t>France</t>
  </si>
  <si>
    <t xml:space="preserve">Etudiant </t>
  </si>
  <si>
    <t>Nom</t>
  </si>
  <si>
    <t>Prénom</t>
  </si>
  <si>
    <t>Matricule</t>
  </si>
  <si>
    <t>M,Mme</t>
  </si>
  <si>
    <t>Naissance</t>
  </si>
  <si>
    <t>Nationalité</t>
  </si>
  <si>
    <t>Numéro, Rue</t>
  </si>
  <si>
    <t>Code</t>
  </si>
  <si>
    <t>Localité</t>
  </si>
  <si>
    <t>Tél privé</t>
  </si>
  <si>
    <t>Fax privé</t>
  </si>
  <si>
    <t>E-mail privé</t>
  </si>
  <si>
    <t>Université 1</t>
  </si>
  <si>
    <t>Titre 1</t>
  </si>
  <si>
    <t>Spécialisation</t>
  </si>
  <si>
    <t>Année 1</t>
  </si>
  <si>
    <t>Université 2</t>
  </si>
  <si>
    <t>Titre2 /Spécialisation</t>
  </si>
  <si>
    <t>Année 2</t>
  </si>
  <si>
    <t>DomaineNr</t>
  </si>
  <si>
    <t>Section</t>
  </si>
  <si>
    <t>Spécial</t>
  </si>
  <si>
    <t>Status</t>
  </si>
  <si>
    <t>Activité 1</t>
  </si>
  <si>
    <t>Activité 2</t>
  </si>
  <si>
    <t>Fonction</t>
  </si>
  <si>
    <t>Employeur</t>
  </si>
  <si>
    <t>E_Numéro,Rue</t>
  </si>
  <si>
    <t>E_Code</t>
  </si>
  <si>
    <t>E_Localité</t>
  </si>
  <si>
    <t>E_Pays</t>
  </si>
  <si>
    <t>Tel Bureau</t>
  </si>
  <si>
    <t>Fax Bureau</t>
  </si>
  <si>
    <t>E-mail Bureau</t>
  </si>
  <si>
    <t>Montant</t>
  </si>
  <si>
    <t>OP</t>
  </si>
  <si>
    <t>Banque</t>
  </si>
  <si>
    <t>Compte</t>
  </si>
  <si>
    <t>Fonction 2</t>
  </si>
  <si>
    <t>Remarques</t>
  </si>
  <si>
    <t>Adresse postale</t>
  </si>
  <si>
    <t>CourrierNr</t>
  </si>
  <si>
    <t/>
  </si>
  <si>
    <t>Membre</t>
  </si>
  <si>
    <t>Ligne adresse travail</t>
  </si>
  <si>
    <t>Ligne adresse privée</t>
  </si>
  <si>
    <t>A</t>
  </si>
  <si>
    <t>Autriche</t>
  </si>
  <si>
    <t>Ch</t>
  </si>
  <si>
    <t>Suisse</t>
  </si>
  <si>
    <t>D</t>
  </si>
  <si>
    <t>ALLEMAGNE</t>
  </si>
  <si>
    <t>F</t>
  </si>
  <si>
    <t>B</t>
  </si>
  <si>
    <t>BELGIQUE</t>
  </si>
  <si>
    <t>Lettre</t>
  </si>
  <si>
    <t>Liste déroulante</t>
  </si>
  <si>
    <t>-</t>
  </si>
  <si>
    <t>Choisissez dans la liste déroulante s.v.p.</t>
  </si>
  <si>
    <t>Promotion</t>
  </si>
  <si>
    <t>Diplôme</t>
  </si>
  <si>
    <t>Université</t>
  </si>
  <si>
    <t>&lt;-- Cocher par un "x" votre section</t>
  </si>
  <si>
    <t xml:space="preserve">Coordonnées bancaires </t>
  </si>
  <si>
    <t>6, Boulevard Grande-Duchesse Charlotte</t>
  </si>
  <si>
    <t xml:space="preserve">Téléfax : </t>
  </si>
  <si>
    <t>MSc</t>
  </si>
  <si>
    <t>BSc</t>
  </si>
  <si>
    <t>k</t>
  </si>
  <si>
    <t>j</t>
  </si>
  <si>
    <r>
      <t xml:space="preserve">Fonction </t>
    </r>
    <r>
      <rPr>
        <b/>
        <vertAlign val="superscript"/>
        <sz val="22"/>
        <color rgb="FF0000FF"/>
        <rFont val="Wingdings 2"/>
        <family val="1"/>
        <charset val="2"/>
      </rPr>
      <t>j</t>
    </r>
    <r>
      <rPr>
        <sz val="20"/>
        <rFont val="Arial"/>
        <family val="2"/>
      </rPr>
      <t>:</t>
    </r>
  </si>
  <si>
    <t xml:space="preserve"> Données publiées dans la Revue Technique Luxembourgeoise (Données personnelles)</t>
  </si>
  <si>
    <t xml:space="preserve"> Données strictement confidentielles</t>
  </si>
  <si>
    <t>l</t>
  </si>
  <si>
    <t xml:space="preserve"> Données facultatives et strictement confidentielles</t>
  </si>
  <si>
    <r>
      <t xml:space="preserve">Employeur </t>
    </r>
    <r>
      <rPr>
        <b/>
        <vertAlign val="superscript"/>
        <sz val="22"/>
        <color rgb="FF0000FF"/>
        <rFont val="Wingdings 2"/>
        <family val="1"/>
        <charset val="2"/>
      </rPr>
      <t>j</t>
    </r>
    <r>
      <rPr>
        <sz val="20"/>
        <rFont val="Arial"/>
        <family val="2"/>
      </rPr>
      <t>:</t>
    </r>
  </si>
  <si>
    <r>
      <t xml:space="preserve">Tel </t>
    </r>
    <r>
      <rPr>
        <b/>
        <vertAlign val="superscript"/>
        <sz val="22"/>
        <color rgb="FF00B050"/>
        <rFont val="Wingdings 2"/>
        <family val="1"/>
        <charset val="2"/>
      </rPr>
      <t>k</t>
    </r>
    <r>
      <rPr>
        <sz val="22"/>
        <rFont val="Arial"/>
        <family val="2"/>
      </rPr>
      <t>:</t>
    </r>
  </si>
  <si>
    <r>
      <t xml:space="preserve">GSM </t>
    </r>
    <r>
      <rPr>
        <b/>
        <vertAlign val="superscript"/>
        <sz val="22"/>
        <color rgb="FF00B050"/>
        <rFont val="Wingdings 2"/>
        <family val="1"/>
        <charset val="2"/>
      </rPr>
      <t>k</t>
    </r>
    <r>
      <rPr>
        <sz val="20"/>
        <rFont val="Arial"/>
        <family val="2"/>
      </rPr>
      <t>:</t>
    </r>
  </si>
  <si>
    <r>
      <t xml:space="preserve">Fax </t>
    </r>
    <r>
      <rPr>
        <b/>
        <vertAlign val="superscript"/>
        <sz val="22"/>
        <color rgb="FF00B050"/>
        <rFont val="Wingdings 2"/>
        <family val="1"/>
        <charset val="2"/>
      </rPr>
      <t>k</t>
    </r>
    <r>
      <rPr>
        <sz val="20"/>
        <rFont val="Arial"/>
        <family val="2"/>
      </rPr>
      <t>:</t>
    </r>
  </si>
  <si>
    <r>
      <t xml:space="preserve">Iban </t>
    </r>
    <r>
      <rPr>
        <b/>
        <vertAlign val="superscript"/>
        <sz val="22"/>
        <color rgb="FFFF0000"/>
        <rFont val="Wingdings 2"/>
        <family val="1"/>
        <charset val="2"/>
      </rPr>
      <t>l</t>
    </r>
    <r>
      <rPr>
        <sz val="20"/>
        <rFont val="Arial"/>
        <family val="2"/>
      </rPr>
      <t>:</t>
    </r>
  </si>
  <si>
    <r>
      <t>Banque</t>
    </r>
    <r>
      <rPr>
        <b/>
        <vertAlign val="superscript"/>
        <sz val="20"/>
        <rFont val="Arial"/>
        <family val="2"/>
      </rPr>
      <t xml:space="preserve"> </t>
    </r>
    <r>
      <rPr>
        <b/>
        <vertAlign val="superscript"/>
        <sz val="22"/>
        <color rgb="FFFF0000"/>
        <rFont val="Wingdings 2"/>
        <family val="1"/>
        <charset val="2"/>
      </rPr>
      <t>l</t>
    </r>
    <r>
      <rPr>
        <sz val="20"/>
        <rFont val="Arial"/>
        <family val="2"/>
      </rPr>
      <t>:</t>
    </r>
  </si>
  <si>
    <r>
      <t xml:space="preserve">Nom </t>
    </r>
    <r>
      <rPr>
        <b/>
        <vertAlign val="superscript"/>
        <sz val="22"/>
        <color rgb="FF0000FF"/>
        <rFont val="Wingdings 2"/>
        <family val="1"/>
        <charset val="2"/>
      </rPr>
      <t>j</t>
    </r>
    <r>
      <rPr>
        <sz val="20"/>
        <rFont val="Arial"/>
        <family val="2"/>
      </rPr>
      <t>:</t>
    </r>
  </si>
  <si>
    <r>
      <t xml:space="preserve">Prénom </t>
    </r>
    <r>
      <rPr>
        <b/>
        <vertAlign val="superscript"/>
        <sz val="22"/>
        <color rgb="FF0000FF"/>
        <rFont val="Wingdings 2"/>
        <family val="1"/>
        <charset val="2"/>
      </rPr>
      <t>j</t>
    </r>
    <r>
      <rPr>
        <sz val="20"/>
        <rFont val="Arial"/>
        <family val="2"/>
      </rPr>
      <t>:</t>
    </r>
  </si>
  <si>
    <r>
      <t>Etudes</t>
    </r>
    <r>
      <rPr>
        <vertAlign val="superscript"/>
        <sz val="20"/>
        <rFont val="Arial"/>
        <family val="2"/>
      </rPr>
      <t xml:space="preserve"> </t>
    </r>
    <r>
      <rPr>
        <b/>
        <vertAlign val="superscript"/>
        <sz val="20"/>
        <rFont val="Arial"/>
        <family val="2"/>
      </rPr>
      <t xml:space="preserve"> </t>
    </r>
    <r>
      <rPr>
        <b/>
        <vertAlign val="superscript"/>
        <sz val="22"/>
        <color rgb="FF0000FF"/>
        <rFont val="Wingdings 2"/>
        <family val="1"/>
        <charset val="2"/>
      </rPr>
      <t>j</t>
    </r>
    <r>
      <rPr>
        <sz val="20"/>
        <rFont val="Arial"/>
        <family val="2"/>
      </rPr>
      <t>:</t>
    </r>
  </si>
  <si>
    <r>
      <t xml:space="preserve">email </t>
    </r>
    <r>
      <rPr>
        <b/>
        <vertAlign val="superscript"/>
        <sz val="22"/>
        <color rgb="FF00B050"/>
        <rFont val="Wingdings 2"/>
        <family val="1"/>
        <charset val="2"/>
      </rPr>
      <t>k</t>
    </r>
    <r>
      <rPr>
        <sz val="22"/>
        <rFont val="Arial"/>
        <family val="2"/>
      </rPr>
      <t>:</t>
    </r>
  </si>
  <si>
    <r>
      <t xml:space="preserve">Sections des </t>
    </r>
    <r>
      <rPr>
        <b/>
        <vertAlign val="superscript"/>
        <sz val="22"/>
        <color rgb="FF0000FF"/>
        <rFont val="Wingdings 2"/>
        <family val="1"/>
        <charset val="2"/>
      </rPr>
      <t>j</t>
    </r>
    <r>
      <rPr>
        <sz val="20"/>
        <rFont val="Arial"/>
        <family val="2"/>
      </rPr>
      <t>:</t>
    </r>
  </si>
  <si>
    <r>
      <t xml:space="preserve">Tel </t>
    </r>
    <r>
      <rPr>
        <b/>
        <vertAlign val="superscript"/>
        <sz val="22"/>
        <color rgb="FF00B050"/>
        <rFont val="Wingdings 2"/>
        <family val="1"/>
        <charset val="2"/>
      </rPr>
      <t>k</t>
    </r>
    <r>
      <rPr>
        <sz val="20"/>
        <rFont val="Arial"/>
        <family val="2"/>
      </rPr>
      <t>:</t>
    </r>
  </si>
  <si>
    <r>
      <t xml:space="preserve">email </t>
    </r>
    <r>
      <rPr>
        <b/>
        <vertAlign val="superscript"/>
        <sz val="22"/>
        <color rgb="FF00B050"/>
        <rFont val="Wingdings 2"/>
        <family val="1"/>
        <charset val="2"/>
      </rPr>
      <t>k</t>
    </r>
    <r>
      <rPr>
        <sz val="20"/>
        <rFont val="Arial"/>
        <family val="2"/>
      </rPr>
      <t>:</t>
    </r>
  </si>
  <si>
    <t>www.davinciasbl.lu</t>
  </si>
  <si>
    <t>info@davinciasbl.lu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</si>
</sst>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0C]d\ mmmm\ yyyy;@"/>
    <numFmt numFmtId="165" formatCode="dd/mm/yyyy;@"/>
  </numFmts>
  <fonts count="40" x14ac:knownFonts="1">
    <font>
      <sz val="12"/>
      <color theme="1"/>
      <name val="Times New Roman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sz val="26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Arial"/>
      <family val="2"/>
    </font>
    <font>
      <sz val="16"/>
      <color rgb="FF0000FF"/>
      <name val="Arial"/>
      <family val="2"/>
    </font>
    <font>
      <sz val="20"/>
      <name val="Arial"/>
      <family val="2"/>
    </font>
    <font>
      <i/>
      <sz val="16"/>
      <color theme="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vertAlign val="superscript"/>
      <sz val="20"/>
      <name val="Arial"/>
      <family val="2"/>
    </font>
    <font>
      <b/>
      <u/>
      <sz val="20"/>
      <name val="Arial"/>
      <family val="2"/>
    </font>
    <font>
      <i/>
      <sz val="16"/>
      <name val="Arial"/>
      <family val="2"/>
    </font>
    <font>
      <sz val="14"/>
      <color theme="1"/>
      <name val="Arial"/>
      <family val="2"/>
    </font>
    <font>
      <sz val="20"/>
      <color theme="0"/>
      <name val="Arial"/>
      <family val="2"/>
    </font>
    <font>
      <b/>
      <sz val="20"/>
      <color rgb="FF0000FF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 tint="-0.14999847407452621"/>
      <name val="Arial"/>
      <family val="2"/>
    </font>
    <font>
      <b/>
      <sz val="14"/>
      <color indexed="81"/>
      <name val="Tahoma"/>
      <family val="2"/>
    </font>
    <font>
      <sz val="12"/>
      <name val="Times New Roman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8"/>
      <color theme="1"/>
      <name val="Arial"/>
      <family val="2"/>
    </font>
    <font>
      <b/>
      <sz val="17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b/>
      <sz val="11"/>
      <color indexed="81"/>
      <name val="Tahoma"/>
      <family val="2"/>
    </font>
    <font>
      <b/>
      <vertAlign val="superscript"/>
      <sz val="22"/>
      <color rgb="FF0000FF"/>
      <name val="Wingdings 2"/>
      <family val="1"/>
      <charset val="2"/>
    </font>
    <font>
      <b/>
      <vertAlign val="superscript"/>
      <sz val="26"/>
      <color rgb="FF0000FF"/>
      <name val="Wingdings 2"/>
      <family val="1"/>
      <charset val="2"/>
    </font>
    <font>
      <sz val="22"/>
      <name val="Arial"/>
      <family val="2"/>
    </font>
    <font>
      <u/>
      <sz val="20"/>
      <name val="Arial"/>
      <family val="2"/>
    </font>
    <font>
      <vertAlign val="superscript"/>
      <sz val="20"/>
      <name val="Arial"/>
      <family val="2"/>
    </font>
    <font>
      <b/>
      <vertAlign val="superscript"/>
      <sz val="22"/>
      <color rgb="FFFF0000"/>
      <name val="Wingdings 2"/>
      <family val="1"/>
      <charset val="2"/>
    </font>
    <font>
      <b/>
      <vertAlign val="superscript"/>
      <sz val="22"/>
      <color rgb="FF00B050"/>
      <name val="Wingdings 2"/>
      <family val="1"/>
      <charset val="2"/>
    </font>
    <font>
      <b/>
      <vertAlign val="superscript"/>
      <sz val="26"/>
      <color rgb="FF00B050"/>
      <name val="Wingdings 2"/>
      <family val="1"/>
      <charset val="2"/>
    </font>
    <font>
      <b/>
      <vertAlign val="superscript"/>
      <sz val="26"/>
      <color rgb="FFFF0000"/>
      <name val="Wingdings 2"/>
      <family val="1"/>
      <charset val="2"/>
    </font>
    <font>
      <u/>
      <sz val="12"/>
      <color theme="1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6" fillId="0" borderId="0" xfId="0" applyFont="1"/>
    <xf numFmtId="0" fontId="19" fillId="3" borderId="0" xfId="0" applyFont="1" applyFill="1"/>
    <xf numFmtId="49" fontId="10" fillId="0" borderId="1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9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Fill="1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23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49" fontId="24" fillId="0" borderId="0" xfId="0" applyNumberFormat="1" applyFont="1" applyBorder="1" applyAlignment="1" applyProtection="1">
      <alignment horizontal="center" vertical="center" wrapText="1"/>
    </xf>
    <xf numFmtId="49" fontId="24" fillId="0" borderId="0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5" fillId="0" borderId="0" xfId="0" applyFont="1" applyProtection="1"/>
    <xf numFmtId="49" fontId="10" fillId="0" borderId="0" xfId="0" applyNumberFormat="1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vertical="center"/>
    </xf>
    <xf numFmtId="0" fontId="19" fillId="4" borderId="0" xfId="0" applyFont="1" applyFill="1"/>
    <xf numFmtId="49" fontId="31" fillId="0" borderId="0" xfId="0" applyNumberFormat="1" applyFont="1" applyAlignment="1">
      <alignment vertical="center"/>
    </xf>
    <xf numFmtId="49" fontId="37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10" fillId="0" borderId="0" xfId="0" applyNumberFormat="1" applyFont="1" applyBorder="1" applyAlignment="1" applyProtection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right" vertical="center"/>
    </xf>
    <xf numFmtId="49" fontId="10" fillId="0" borderId="16" xfId="0" applyNumberFormat="1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center"/>
    </xf>
    <xf numFmtId="49" fontId="10" fillId="0" borderId="20" xfId="0" applyNumberFormat="1" applyFont="1" applyBorder="1" applyAlignment="1" applyProtection="1">
      <alignment horizontal="right" vertical="center"/>
    </xf>
    <xf numFmtId="49" fontId="10" fillId="0" borderId="0" xfId="0" applyNumberFormat="1" applyFont="1" applyBorder="1" applyAlignment="1" applyProtection="1">
      <alignment horizontal="right" vertical="center"/>
    </xf>
    <xf numFmtId="49" fontId="10" fillId="0" borderId="19" xfId="0" applyNumberFormat="1" applyFont="1" applyBorder="1" applyAlignment="1" applyProtection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0" fontId="28" fillId="0" borderId="25" xfId="0" applyNumberFormat="1" applyFont="1" applyBorder="1" applyAlignment="1" applyProtection="1">
      <alignment horizontal="center" vertical="center"/>
      <protection locked="0"/>
    </xf>
    <xf numFmtId="0" fontId="28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22" xfId="0" applyNumberFormat="1" applyFont="1" applyBorder="1" applyAlignment="1" applyProtection="1">
      <alignment horizontal="center" vertical="center"/>
      <protection locked="0"/>
    </xf>
    <xf numFmtId="0" fontId="28" fillId="0" borderId="23" xfId="0" applyNumberFormat="1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49" fontId="28" fillId="0" borderId="24" xfId="0" applyNumberFormat="1" applyFont="1" applyBorder="1" applyAlignment="1" applyProtection="1">
      <alignment horizontal="left" vertical="center" wrapText="1"/>
      <protection locked="0"/>
    </xf>
    <xf numFmtId="49" fontId="28" fillId="0" borderId="25" xfId="0" applyNumberFormat="1" applyFont="1" applyBorder="1" applyAlignment="1" applyProtection="1">
      <alignment horizontal="left" vertical="center" wrapText="1"/>
      <protection locked="0"/>
    </xf>
    <xf numFmtId="49" fontId="28" fillId="0" borderId="21" xfId="0" applyNumberFormat="1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/>
      <protection locked="0"/>
    </xf>
    <xf numFmtId="164" fontId="18" fillId="0" borderId="15" xfId="0" applyNumberFormat="1" applyFont="1" applyBorder="1" applyAlignment="1" applyProtection="1">
      <alignment horizontal="left" vertical="center"/>
    </xf>
    <xf numFmtId="0" fontId="10" fillId="0" borderId="15" xfId="0" applyNumberFormat="1" applyFont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15" xfId="0" applyFont="1" applyBorder="1" applyAlignment="1" applyProtection="1">
      <alignment horizontal="left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16" xfId="0" applyFont="1" applyBorder="1" applyAlignment="1" applyProtection="1">
      <alignment horizontal="left" vertical="center"/>
      <protection locked="0"/>
    </xf>
    <xf numFmtId="165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39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34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rgb="FFFFFF00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strike val="0"/>
        <color rgb="FFFFFF00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</dxf>
    <dxf>
      <font>
        <b val="0"/>
        <i val="0"/>
        <u val="none"/>
        <color auto="1"/>
      </font>
    </dxf>
    <dxf>
      <fill>
        <patternFill patternType="solid">
          <bgColor theme="0"/>
        </patternFill>
      </fill>
    </dxf>
    <dxf>
      <fill>
        <patternFill>
          <bgColor theme="0" tint="-0.14996795556505021"/>
        </patternFill>
      </fill>
    </dxf>
    <dxf>
      <font>
        <b val="0"/>
        <i val="0"/>
        <u val="none"/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647699</xdr:colOff>
      <xdr:row>0</xdr:row>
      <xdr:rowOff>137160</xdr:rowOff>
    </xdr:from>
    <xdr:to>
      <xdr:col>6</xdr:col>
      <xdr:colOff>144780</xdr:colOff>
      <xdr:row>0</xdr:row>
      <xdr:rowOff>784957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699" y="137160"/>
          <a:ext cx="2004061" cy="647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vinciasbl.lu/" TargetMode="External"/><Relationship Id="rId1" Type="http://schemas.openxmlformats.org/officeDocument/2006/relationships/hyperlink" Target="mailto:info@davinciasbl.l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212"/>
  <sheetViews>
    <sheetView showGridLines="0" showRowColHeaders="0" tabSelected="1" view="pageLayout" topLeftCell="B1" zoomScaleNormal="100" zoomScaleSheetLayoutView="100" workbookViewId="0">
      <selection activeCell="F7" sqref="F7:M7"/>
    </sheetView>
  </sheetViews>
  <sheetFormatPr defaultColWidth="11" defaultRowHeight="20.399999999999999" x14ac:dyDescent="0.35"/>
  <cols>
    <col min="1" max="1" width="15.3984375" style="1" customWidth="1"/>
    <col min="2" max="48" width="3.5" style="1" customWidth="1"/>
    <col min="49" max="50" width="3.5" style="40" customWidth="1"/>
    <col min="51" max="54" width="11" style="40" customWidth="1"/>
    <col min="55" max="16384" width="11" style="40"/>
  </cols>
  <sheetData>
    <row r="1" spans="1:49" ht="159" customHeight="1" x14ac:dyDescent="0.35"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</row>
    <row r="2" spans="1:49" s="41" customFormat="1" x14ac:dyDescent="0.3">
      <c r="A2" s="12"/>
      <c r="B2" s="101" t="s">
        <v>112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 t="s">
        <v>2</v>
      </c>
      <c r="AL2" s="101"/>
      <c r="AM2" s="101"/>
      <c r="AN2" s="101"/>
      <c r="AO2" s="101"/>
      <c r="AP2" s="101"/>
      <c r="AQ2" s="101" t="s">
        <v>3</v>
      </c>
      <c r="AR2" s="101"/>
      <c r="AS2" s="101"/>
      <c r="AT2" s="101"/>
      <c r="AU2" s="101"/>
      <c r="AV2" s="101"/>
    </row>
    <row r="3" spans="1:49" s="41" customFormat="1" x14ac:dyDescent="0.3">
      <c r="A3" s="12"/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 t="s">
        <v>113</v>
      </c>
      <c r="AL3" s="101"/>
      <c r="AM3" s="101"/>
      <c r="AN3" s="101"/>
      <c r="AO3" s="101"/>
      <c r="AP3" s="101"/>
      <c r="AQ3" s="101" t="s">
        <v>4</v>
      </c>
      <c r="AR3" s="101"/>
      <c r="AS3" s="101"/>
      <c r="AT3" s="101"/>
      <c r="AU3" s="101"/>
      <c r="AV3" s="101"/>
    </row>
    <row r="4" spans="1:49" s="41" customFormat="1" x14ac:dyDescent="0.3">
      <c r="A4" s="12"/>
      <c r="B4" s="101" t="s">
        <v>1</v>
      </c>
      <c r="C4" s="101"/>
      <c r="D4" s="101"/>
      <c r="E4" s="101"/>
      <c r="F4" s="101"/>
      <c r="G4" s="106" t="s">
        <v>136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1" t="s">
        <v>12</v>
      </c>
      <c r="AL4" s="101"/>
      <c r="AM4" s="101"/>
      <c r="AN4" s="101"/>
      <c r="AO4" s="101"/>
      <c r="AP4" s="101"/>
      <c r="AQ4" s="106" t="s">
        <v>137</v>
      </c>
      <c r="AR4" s="102"/>
      <c r="AS4" s="102"/>
      <c r="AT4" s="102"/>
      <c r="AU4" s="102"/>
      <c r="AV4" s="102"/>
    </row>
    <row r="5" spans="1:49" ht="75" customHeight="1" thickBot="1" x14ac:dyDescent="0.4">
      <c r="B5" s="99" t="s">
        <v>14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</row>
    <row r="6" spans="1:49" ht="11.25" customHeight="1" x14ac:dyDescent="0.3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/>
      <c r="AW6" s="42"/>
    </row>
    <row r="7" spans="1:49" ht="35.25" customHeight="1" x14ac:dyDescent="0.35">
      <c r="A7" s="2"/>
      <c r="B7" s="6"/>
      <c r="C7" s="55" t="s">
        <v>13</v>
      </c>
      <c r="D7" s="55"/>
      <c r="E7" s="55"/>
      <c r="F7" s="96" t="s">
        <v>104</v>
      </c>
      <c r="G7" s="96"/>
      <c r="H7" s="96"/>
      <c r="I7" s="96"/>
      <c r="J7" s="96"/>
      <c r="K7" s="96"/>
      <c r="L7" s="96"/>
      <c r="M7" s="96"/>
      <c r="N7" s="57" t="s">
        <v>129</v>
      </c>
      <c r="O7" s="57"/>
      <c r="P7" s="57"/>
      <c r="Q7" s="57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14">
        <f>IF(R7="",0,1)+AV51</f>
        <v>0</v>
      </c>
      <c r="AW7" s="42"/>
    </row>
    <row r="8" spans="1:49" ht="35.25" customHeight="1" x14ac:dyDescent="0.35">
      <c r="A8" s="2"/>
      <c r="B8" s="6"/>
      <c r="C8" s="65"/>
      <c r="D8" s="65"/>
      <c r="E8" s="65"/>
      <c r="F8" s="65"/>
      <c r="G8" s="65"/>
      <c r="H8" s="65"/>
      <c r="I8" s="65"/>
      <c r="J8" s="65"/>
      <c r="K8" s="65"/>
      <c r="L8" s="57" t="s">
        <v>130</v>
      </c>
      <c r="M8" s="57"/>
      <c r="N8" s="57"/>
      <c r="O8" s="57"/>
      <c r="P8" s="57"/>
      <c r="Q8" s="57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7"/>
      <c r="AW8" s="42"/>
    </row>
    <row r="9" spans="1:49" ht="11.25" customHeight="1" x14ac:dyDescent="0.35">
      <c r="B9" s="6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7"/>
    </row>
    <row r="10" spans="1:49" ht="35.25" customHeight="1" x14ac:dyDescent="0.35">
      <c r="B10" s="6"/>
      <c r="C10" s="55" t="s">
        <v>22</v>
      </c>
      <c r="D10" s="55"/>
      <c r="E10" s="55"/>
      <c r="F10" s="55"/>
      <c r="G10" s="55"/>
      <c r="H10" s="55"/>
      <c r="I10" s="55"/>
      <c r="J10" s="55"/>
      <c r="K10" s="55"/>
      <c r="L10" s="55"/>
      <c r="M10" s="104"/>
      <c r="N10" s="104"/>
      <c r="O10" s="104"/>
      <c r="P10" s="104"/>
      <c r="Q10" s="104"/>
      <c r="R10" s="104"/>
      <c r="S10" s="104"/>
      <c r="T10" s="57" t="s">
        <v>24</v>
      </c>
      <c r="U10" s="57"/>
      <c r="V10" s="57"/>
      <c r="W10" s="57"/>
      <c r="X10" s="57"/>
      <c r="Y10" s="57"/>
      <c r="Z10" s="57"/>
      <c r="AA10" s="57"/>
      <c r="AB10" s="57"/>
      <c r="AC10" s="57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7"/>
    </row>
    <row r="11" spans="1:49" ht="35.25" customHeight="1" x14ac:dyDescent="0.35">
      <c r="B11" s="6"/>
      <c r="C11" s="55" t="s">
        <v>23</v>
      </c>
      <c r="D11" s="55"/>
      <c r="E11" s="55"/>
      <c r="F11" s="55"/>
      <c r="G11" s="55"/>
      <c r="H11" s="55"/>
      <c r="I11" s="55"/>
      <c r="J11" s="55"/>
      <c r="K11" s="55"/>
      <c r="L11" s="55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7"/>
    </row>
    <row r="12" spans="1:49" ht="11.25" customHeight="1" x14ac:dyDescent="0.35">
      <c r="B12" s="6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7"/>
    </row>
    <row r="13" spans="1:49" ht="35.25" customHeight="1" x14ac:dyDescent="0.35">
      <c r="B13" s="6"/>
      <c r="C13" s="62" t="s">
        <v>19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7"/>
    </row>
    <row r="14" spans="1:49" ht="35.25" customHeight="1" x14ac:dyDescent="0.35">
      <c r="B14" s="6"/>
      <c r="C14" s="55" t="s">
        <v>15</v>
      </c>
      <c r="D14" s="55"/>
      <c r="E14" s="55"/>
      <c r="F14" s="55"/>
      <c r="G14" s="55"/>
      <c r="H14" s="55"/>
      <c r="I14" s="55"/>
      <c r="J14" s="96"/>
      <c r="K14" s="96"/>
      <c r="L14" s="96"/>
      <c r="M14" s="96"/>
      <c r="N14" s="96"/>
      <c r="O14" s="57" t="s">
        <v>16</v>
      </c>
      <c r="P14" s="57"/>
      <c r="Q14" s="57"/>
      <c r="R14" s="57"/>
      <c r="S14" s="57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7"/>
    </row>
    <row r="15" spans="1:49" ht="35.25" customHeight="1" x14ac:dyDescent="0.35">
      <c r="B15" s="6"/>
      <c r="C15" s="55" t="s">
        <v>25</v>
      </c>
      <c r="D15" s="55"/>
      <c r="E15" s="55"/>
      <c r="F15" s="55"/>
      <c r="G15" s="55"/>
      <c r="H15" s="55"/>
      <c r="I15" s="55"/>
      <c r="J15" s="86"/>
      <c r="K15" s="86"/>
      <c r="L15" s="86"/>
      <c r="M15" s="86"/>
      <c r="N15" s="86"/>
      <c r="O15" s="57" t="s">
        <v>17</v>
      </c>
      <c r="P15" s="57"/>
      <c r="Q15" s="57"/>
      <c r="R15" s="57"/>
      <c r="S15" s="57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7"/>
    </row>
    <row r="16" spans="1:49" ht="35.25" customHeight="1" x14ac:dyDescent="0.35">
      <c r="B16" s="6"/>
      <c r="C16" s="55" t="s">
        <v>18</v>
      </c>
      <c r="D16" s="55"/>
      <c r="E16" s="55"/>
      <c r="F16" s="55"/>
      <c r="G16" s="96"/>
      <c r="H16" s="96"/>
      <c r="I16" s="96"/>
      <c r="J16" s="96"/>
      <c r="K16" s="96"/>
      <c r="L16" s="96"/>
      <c r="M16" s="96"/>
      <c r="N16" s="96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7"/>
    </row>
    <row r="17" spans="2:71" ht="35.25" customHeight="1" x14ac:dyDescent="0.35">
      <c r="B17" s="6"/>
      <c r="C17" s="98" t="s">
        <v>124</v>
      </c>
      <c r="D17" s="98"/>
      <c r="E17" s="98"/>
      <c r="F17" s="98"/>
      <c r="G17" s="58"/>
      <c r="H17" s="58"/>
      <c r="I17" s="58"/>
      <c r="J17" s="58"/>
      <c r="K17" s="58"/>
      <c r="L17" s="58"/>
      <c r="M17" s="58"/>
      <c r="N17" s="58"/>
      <c r="O17" s="57" t="s">
        <v>125</v>
      </c>
      <c r="P17" s="57"/>
      <c r="Q17" s="57"/>
      <c r="R17" s="57"/>
      <c r="S17" s="57"/>
      <c r="T17" s="57"/>
      <c r="U17" s="56"/>
      <c r="V17" s="56"/>
      <c r="W17" s="56"/>
      <c r="X17" s="56"/>
      <c r="Y17" s="56"/>
      <c r="Z17" s="56"/>
      <c r="AA17" s="56"/>
      <c r="AB17" s="56"/>
      <c r="AC17" s="56"/>
      <c r="AD17" s="57" t="s">
        <v>126</v>
      </c>
      <c r="AE17" s="57"/>
      <c r="AF17" s="57"/>
      <c r="AG17" s="57"/>
      <c r="AH17" s="57"/>
      <c r="AI17" s="57"/>
      <c r="AJ17" s="57"/>
      <c r="AK17" s="57"/>
      <c r="AL17" s="57"/>
      <c r="AM17" s="56"/>
      <c r="AN17" s="56"/>
      <c r="AO17" s="56"/>
      <c r="AP17" s="56"/>
      <c r="AQ17" s="56"/>
      <c r="AR17" s="56"/>
      <c r="AS17" s="56"/>
      <c r="AT17" s="56"/>
      <c r="AU17" s="56"/>
      <c r="AV17" s="7"/>
      <c r="AX17" s="100"/>
      <c r="AY17" s="100"/>
      <c r="AZ17" s="100"/>
      <c r="BA17" s="100"/>
      <c r="BB17" s="100"/>
      <c r="BC17" s="100"/>
      <c r="BD17" s="100"/>
      <c r="BE17" s="100"/>
      <c r="BF17" s="100"/>
    </row>
    <row r="18" spans="2:71" ht="35.25" customHeight="1" x14ac:dyDescent="0.35">
      <c r="B18" s="6"/>
      <c r="C18" s="98" t="s">
        <v>132</v>
      </c>
      <c r="D18" s="98"/>
      <c r="E18" s="98"/>
      <c r="F18" s="98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7"/>
    </row>
    <row r="19" spans="2:71" ht="11.25" customHeight="1" x14ac:dyDescent="0.35">
      <c r="B19" s="6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7"/>
    </row>
    <row r="20" spans="2:71" ht="35.25" customHeight="1" x14ac:dyDescent="0.35">
      <c r="B20" s="6"/>
      <c r="C20" s="62" t="s">
        <v>111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7"/>
    </row>
    <row r="21" spans="2:71" ht="35.25" customHeight="1" x14ac:dyDescent="0.35">
      <c r="B21" s="6"/>
      <c r="C21" s="55" t="s">
        <v>128</v>
      </c>
      <c r="D21" s="55"/>
      <c r="E21" s="55"/>
      <c r="F21" s="55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 t="s">
        <v>127</v>
      </c>
      <c r="V21" s="57"/>
      <c r="W21" s="57"/>
      <c r="X21" s="57"/>
      <c r="Y21" s="57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7"/>
    </row>
    <row r="22" spans="2:71" ht="11.25" customHeight="1" x14ac:dyDescent="0.35">
      <c r="B22" s="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7"/>
    </row>
    <row r="23" spans="2:71" ht="35.25" customHeight="1" x14ac:dyDescent="0.35">
      <c r="B23" s="6"/>
      <c r="C23" s="69" t="s">
        <v>131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7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</row>
    <row r="24" spans="2:71" ht="35.25" customHeight="1" x14ac:dyDescent="0.35">
      <c r="B24" s="6"/>
      <c r="C24" s="79" t="s">
        <v>109</v>
      </c>
      <c r="D24" s="80"/>
      <c r="E24" s="80"/>
      <c r="F24" s="80"/>
      <c r="G24" s="80"/>
      <c r="H24" s="80"/>
      <c r="I24" s="80"/>
      <c r="J24" s="80"/>
      <c r="K24" s="80"/>
      <c r="L24" s="80"/>
      <c r="M24" s="80" t="s">
        <v>108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 t="s">
        <v>62</v>
      </c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77" t="s">
        <v>107</v>
      </c>
      <c r="AR24" s="77"/>
      <c r="AS24" s="77"/>
      <c r="AT24" s="77"/>
      <c r="AU24" s="78"/>
      <c r="AV24" s="35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</row>
    <row r="25" spans="2:71" ht="68.25" customHeight="1" x14ac:dyDescent="0.35">
      <c r="B25" s="36">
        <v>1</v>
      </c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73"/>
      <c r="AR25" s="73"/>
      <c r="AS25" s="73"/>
      <c r="AT25" s="73"/>
      <c r="AU25" s="74"/>
      <c r="AV25" s="34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</row>
    <row r="26" spans="2:71" ht="68.25" customHeight="1" x14ac:dyDescent="0.35">
      <c r="B26" s="36">
        <v>2</v>
      </c>
      <c r="C26" s="83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5"/>
      <c r="AR26" s="75"/>
      <c r="AS26" s="75"/>
      <c r="AT26" s="75"/>
      <c r="AU26" s="76"/>
      <c r="AV26" s="3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3"/>
      <c r="BM26" s="37"/>
      <c r="BN26" s="37"/>
      <c r="BO26" s="37"/>
      <c r="BP26" s="37"/>
      <c r="BQ26" s="37"/>
      <c r="BR26" s="43"/>
      <c r="BS26" s="43"/>
    </row>
    <row r="27" spans="2:71" ht="14.25" customHeight="1" x14ac:dyDescent="0.35">
      <c r="B27" s="33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AS27" s="39"/>
      <c r="AT27" s="39"/>
      <c r="AU27" s="39"/>
      <c r="AV27" s="3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3"/>
      <c r="BM27" s="37"/>
      <c r="BN27" s="37"/>
      <c r="BO27" s="37"/>
      <c r="BP27" s="37"/>
      <c r="BQ27" s="37"/>
      <c r="BR27" s="43"/>
      <c r="BS27" s="43"/>
    </row>
    <row r="28" spans="2:71" ht="35.25" customHeight="1" x14ac:dyDescent="0.35">
      <c r="B28" s="6"/>
      <c r="C28" s="55" t="s">
        <v>29</v>
      </c>
      <c r="D28" s="55"/>
      <c r="E28" s="55"/>
      <c r="F28" s="55"/>
      <c r="G28" s="55"/>
      <c r="H28" s="55"/>
      <c r="I28" s="55"/>
      <c r="J28" s="55"/>
      <c r="K28" s="55"/>
      <c r="L28" s="56" t="s">
        <v>106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47"/>
      <c r="AT28" s="97" t="str">
        <f>IFERROR(VLOOKUP(L28,Branche_nr,2,FALSE),"")</f>
        <v>-</v>
      </c>
      <c r="AU28" s="97"/>
      <c r="AV28" s="48"/>
    </row>
    <row r="29" spans="2:71" ht="6" customHeight="1" thickBot="1" x14ac:dyDescent="0.4">
      <c r="B29" s="6"/>
      <c r="C29" s="63" t="s">
        <v>133</v>
      </c>
      <c r="D29" s="63"/>
      <c r="E29" s="63"/>
      <c r="F29" s="63"/>
      <c r="G29" s="63"/>
      <c r="H29" s="63"/>
      <c r="I29" s="63"/>
      <c r="J29" s="63"/>
      <c r="K29" s="6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4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3"/>
      <c r="BM29" s="37"/>
      <c r="BN29" s="37"/>
      <c r="BO29" s="37"/>
      <c r="BP29" s="37"/>
      <c r="BQ29" s="37"/>
      <c r="BR29" s="43"/>
      <c r="BS29" s="43"/>
    </row>
    <row r="30" spans="2:71" ht="23.25" customHeight="1" thickTop="1" thickBot="1" x14ac:dyDescent="0.4">
      <c r="B30" s="6"/>
      <c r="C30" s="63"/>
      <c r="D30" s="63"/>
      <c r="E30" s="63"/>
      <c r="F30" s="63"/>
      <c r="G30" s="63"/>
      <c r="H30" s="63"/>
      <c r="I30" s="63"/>
      <c r="J30" s="63"/>
      <c r="K30" s="63"/>
      <c r="L30" s="67" t="s">
        <v>20</v>
      </c>
      <c r="M30" s="67"/>
      <c r="N30" s="68"/>
      <c r="O30" s="20"/>
      <c r="P30" s="66" t="s">
        <v>114</v>
      </c>
      <c r="Q30" s="67"/>
      <c r="R30" s="68"/>
      <c r="S30" s="20"/>
      <c r="T30" s="66" t="s">
        <v>115</v>
      </c>
      <c r="U30" s="67"/>
      <c r="V30" s="68"/>
      <c r="W30" s="20"/>
      <c r="X30" s="66" t="s">
        <v>47</v>
      </c>
      <c r="Y30" s="67"/>
      <c r="Z30" s="67"/>
      <c r="AA30" s="67"/>
      <c r="AB30" s="68"/>
      <c r="AC30" s="20"/>
      <c r="AD30" s="70" t="s">
        <v>110</v>
      </c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14">
        <f>IF(O30=0,0,1)+IF(S30=0,0,1)+IF(W30=0,0,1)+IF(AD30=0,0,1)</f>
        <v>1</v>
      </c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</row>
    <row r="31" spans="2:71" ht="6" customHeight="1" thickTop="1" x14ac:dyDescent="0.35">
      <c r="B31" s="6"/>
      <c r="C31" s="63"/>
      <c r="D31" s="63"/>
      <c r="E31" s="63"/>
      <c r="F31" s="63"/>
      <c r="G31" s="63"/>
      <c r="H31" s="63"/>
      <c r="I31" s="63"/>
      <c r="J31" s="63"/>
      <c r="K31" s="6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4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</row>
    <row r="32" spans="2:71" ht="11.25" customHeight="1" x14ac:dyDescent="0.35">
      <c r="B32" s="6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7"/>
    </row>
    <row r="33" spans="2:49" ht="35.25" customHeight="1" x14ac:dyDescent="0.35">
      <c r="B33" s="6"/>
      <c r="C33" s="62" t="s">
        <v>21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7"/>
    </row>
    <row r="34" spans="2:49" ht="35.25" customHeight="1" x14ac:dyDescent="0.35">
      <c r="B34" s="6"/>
      <c r="C34" s="55" t="s">
        <v>123</v>
      </c>
      <c r="D34" s="55"/>
      <c r="E34" s="55"/>
      <c r="F34" s="55"/>
      <c r="G34" s="55"/>
      <c r="H34" s="55"/>
      <c r="I34" s="55"/>
      <c r="J34" s="55"/>
      <c r="K34" s="55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7"/>
    </row>
    <row r="35" spans="2:49" ht="35.25" customHeight="1" x14ac:dyDescent="0.35">
      <c r="B35" s="6"/>
      <c r="C35" s="55" t="s">
        <v>118</v>
      </c>
      <c r="D35" s="55"/>
      <c r="E35" s="55"/>
      <c r="F35" s="55"/>
      <c r="G35" s="55"/>
      <c r="H35" s="55"/>
      <c r="I35" s="55"/>
      <c r="J35" s="55"/>
      <c r="K35" s="55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7"/>
    </row>
    <row r="36" spans="2:49" ht="11.25" customHeight="1" x14ac:dyDescent="0.35">
      <c r="B36" s="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7"/>
    </row>
    <row r="37" spans="2:49" ht="35.25" customHeight="1" x14ac:dyDescent="0.35">
      <c r="B37" s="6"/>
      <c r="C37" s="60"/>
      <c r="D37" s="60"/>
      <c r="E37" s="60"/>
      <c r="F37" s="60"/>
      <c r="G37" s="60"/>
      <c r="H37" s="60"/>
      <c r="I37" s="60"/>
      <c r="J37" s="60"/>
      <c r="K37" s="60"/>
      <c r="L37" s="55" t="s">
        <v>15</v>
      </c>
      <c r="M37" s="55"/>
      <c r="N37" s="55"/>
      <c r="O37" s="55"/>
      <c r="P37" s="55"/>
      <c r="Q37" s="55"/>
      <c r="R37" s="55"/>
      <c r="S37" s="56"/>
      <c r="T37" s="56"/>
      <c r="U37" s="56"/>
      <c r="V37" s="56"/>
      <c r="W37" s="56"/>
      <c r="X37" s="57" t="s">
        <v>16</v>
      </c>
      <c r="Y37" s="57"/>
      <c r="Z37" s="57"/>
      <c r="AA37" s="57"/>
      <c r="AB37" s="57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7"/>
    </row>
    <row r="38" spans="2:49" ht="35.25" customHeight="1" x14ac:dyDescent="0.35">
      <c r="B38" s="6"/>
      <c r="C38" s="60"/>
      <c r="D38" s="60"/>
      <c r="E38" s="60"/>
      <c r="F38" s="60"/>
      <c r="G38" s="60"/>
      <c r="H38" s="60"/>
      <c r="I38" s="60"/>
      <c r="J38" s="60"/>
      <c r="K38" s="60"/>
      <c r="L38" s="61" t="s">
        <v>25</v>
      </c>
      <c r="M38" s="61"/>
      <c r="N38" s="61"/>
      <c r="O38" s="61"/>
      <c r="P38" s="61"/>
      <c r="Q38" s="61"/>
      <c r="R38" s="61"/>
      <c r="S38" s="86"/>
      <c r="T38" s="86"/>
      <c r="U38" s="86"/>
      <c r="V38" s="86"/>
      <c r="W38" s="86"/>
      <c r="X38" s="57" t="s">
        <v>17</v>
      </c>
      <c r="Y38" s="57"/>
      <c r="Z38" s="57"/>
      <c r="AA38" s="57"/>
      <c r="AB38" s="57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7"/>
    </row>
    <row r="39" spans="2:49" ht="35.25" customHeight="1" x14ac:dyDescent="0.35">
      <c r="B39" s="6"/>
      <c r="C39" s="60"/>
      <c r="D39" s="60"/>
      <c r="E39" s="60"/>
      <c r="F39" s="60"/>
      <c r="G39" s="60"/>
      <c r="H39" s="60"/>
      <c r="I39" s="60"/>
      <c r="J39" s="60"/>
      <c r="K39" s="60"/>
      <c r="L39" s="61" t="s">
        <v>18</v>
      </c>
      <c r="M39" s="61"/>
      <c r="N39" s="61"/>
      <c r="O39" s="61"/>
      <c r="P39" s="61"/>
      <c r="Q39" s="61"/>
      <c r="R39" s="61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7"/>
    </row>
    <row r="40" spans="2:49" ht="35.25" customHeight="1" x14ac:dyDescent="0.35">
      <c r="B40" s="6"/>
      <c r="C40" s="60"/>
      <c r="D40" s="60"/>
      <c r="E40" s="60"/>
      <c r="F40" s="60"/>
      <c r="G40" s="60"/>
      <c r="H40" s="60"/>
      <c r="I40" s="60"/>
      <c r="J40" s="60"/>
      <c r="K40" s="60"/>
      <c r="L40" s="61" t="s">
        <v>134</v>
      </c>
      <c r="M40" s="61"/>
      <c r="N40" s="61"/>
      <c r="O40" s="61"/>
      <c r="P40" s="61"/>
      <c r="Q40" s="61"/>
      <c r="R40" s="61"/>
      <c r="S40" s="56"/>
      <c r="T40" s="56"/>
      <c r="U40" s="56"/>
      <c r="V40" s="56"/>
      <c r="W40" s="56"/>
      <c r="X40" s="56"/>
      <c r="Y40" s="56"/>
      <c r="Z40" s="56"/>
      <c r="AA40" s="57" t="s">
        <v>126</v>
      </c>
      <c r="AB40" s="57"/>
      <c r="AC40" s="57"/>
      <c r="AD40" s="57"/>
      <c r="AE40" s="57"/>
      <c r="AF40" s="57"/>
      <c r="AG40" s="56"/>
      <c r="AH40" s="56"/>
      <c r="AI40" s="56"/>
      <c r="AJ40" s="56"/>
      <c r="AK40" s="56"/>
      <c r="AL40" s="56"/>
      <c r="AM40" s="56"/>
      <c r="AN40" s="56"/>
      <c r="AO40" s="60"/>
      <c r="AP40" s="60"/>
      <c r="AQ40" s="60"/>
      <c r="AR40" s="60"/>
      <c r="AS40" s="60"/>
      <c r="AT40" s="60"/>
      <c r="AU40" s="60"/>
      <c r="AV40" s="7"/>
    </row>
    <row r="41" spans="2:49" ht="35.25" customHeight="1" x14ac:dyDescent="0.35">
      <c r="B41" s="6"/>
      <c r="C41" s="60"/>
      <c r="D41" s="60"/>
      <c r="E41" s="60"/>
      <c r="F41" s="60"/>
      <c r="G41" s="60"/>
      <c r="H41" s="60"/>
      <c r="I41" s="60"/>
      <c r="J41" s="60"/>
      <c r="K41" s="60"/>
      <c r="L41" s="61" t="s">
        <v>135</v>
      </c>
      <c r="M41" s="61"/>
      <c r="N41" s="61"/>
      <c r="O41" s="61"/>
      <c r="P41" s="61"/>
      <c r="Q41" s="61"/>
      <c r="R41" s="61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7"/>
    </row>
    <row r="42" spans="2:49" ht="11.25" customHeight="1" x14ac:dyDescent="0.35">
      <c r="B42" s="6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7"/>
    </row>
    <row r="43" spans="2:49" ht="12" customHeight="1" thickBot="1" x14ac:dyDescent="0.4">
      <c r="B43" s="8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"/>
    </row>
    <row r="44" spans="2:49" ht="6.75" customHeight="1" x14ac:dyDescent="0.35"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3"/>
    </row>
    <row r="45" spans="2:49" ht="37.200000000000003" x14ac:dyDescent="0.35">
      <c r="B45" s="50" t="s">
        <v>117</v>
      </c>
      <c r="C45" s="11" t="s">
        <v>119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3"/>
    </row>
    <row r="46" spans="2:49" ht="37.200000000000003" x14ac:dyDescent="0.35">
      <c r="B46" s="51" t="s">
        <v>116</v>
      </c>
      <c r="C46" s="10" t="s">
        <v>120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52" t="s">
        <v>121</v>
      </c>
      <c r="R46" s="10" t="s">
        <v>122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</row>
    <row r="47" spans="2:49" ht="6.75" customHeight="1" x14ac:dyDescent="0.3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</row>
    <row r="48" spans="2:49" ht="39.75" customHeight="1" x14ac:dyDescent="0.45">
      <c r="B48" s="87" t="str">
        <f>IF(F7="Liste déroulante","Je soussigné(e) ...................................................................., ",IF(F7="Monsieur","Je soussigné ","Je soussignée ")&amp;PROPER(R8)&amp;" "&amp;UPPER(R7))&amp;" "&amp;"en ma qualité de membre, donne à da Vinci asbl l’autorisation de publier mes données personnelles au tableau général."</f>
        <v>Je soussigné(e) ....................................................................,  en ma qualité de membre, donne à da Vinci asbl l’autorisation de publier mes données personnelles au tableau général.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9"/>
      <c r="AW48" s="46"/>
    </row>
    <row r="49" spans="2:48" ht="27.75" customHeight="1" x14ac:dyDescent="0.35"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2"/>
    </row>
    <row r="50" spans="2:48" ht="20.25" customHeight="1" x14ac:dyDescent="0.3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</row>
    <row r="51" spans="2:48" ht="24.6" x14ac:dyDescent="0.35">
      <c r="B51" s="93" t="s">
        <v>7</v>
      </c>
      <c r="C51" s="93"/>
      <c r="D51" s="9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16" t="s">
        <v>8</v>
      </c>
      <c r="W51" s="85" t="str">
        <f ca="1">IF(E51=0,"",TODAY())</f>
        <v/>
      </c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93" t="s">
        <v>9</v>
      </c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17">
        <f>IF(E51=0,0,1)</f>
        <v>0</v>
      </c>
    </row>
    <row r="52" spans="2:48" ht="30" customHeight="1" x14ac:dyDescent="0.35"/>
    <row r="53" spans="2:48" ht="20.25" customHeight="1" x14ac:dyDescent="0.35"/>
    <row r="55" spans="2:48" ht="20.25" customHeight="1" x14ac:dyDescent="0.35"/>
    <row r="56" spans="2:48" ht="20.25" customHeight="1" x14ac:dyDescent="0.35"/>
    <row r="57" spans="2:48" ht="20.25" customHeight="1" x14ac:dyDescent="0.35"/>
    <row r="58" spans="2:48" ht="20.25" customHeight="1" x14ac:dyDescent="0.35"/>
    <row r="59" spans="2:48" ht="20.25" customHeight="1" x14ac:dyDescent="0.35"/>
    <row r="60" spans="2:48" ht="20.25" customHeight="1" x14ac:dyDescent="0.35"/>
    <row r="61" spans="2:48" ht="20.25" customHeight="1" x14ac:dyDescent="0.35"/>
    <row r="62" spans="2:48" ht="20.25" customHeight="1" x14ac:dyDescent="0.35"/>
    <row r="63" spans="2:48" ht="20.25" customHeight="1" x14ac:dyDescent="0.35"/>
    <row r="64" spans="2:48" ht="20.25" customHeight="1" x14ac:dyDescent="0.35"/>
    <row r="65" ht="20.25" customHeight="1" x14ac:dyDescent="0.35"/>
    <row r="66" ht="20.25" customHeight="1" x14ac:dyDescent="0.35"/>
    <row r="67" ht="20.25" customHeight="1" x14ac:dyDescent="0.35"/>
    <row r="68" ht="20.25" customHeight="1" x14ac:dyDescent="0.35"/>
    <row r="69" ht="20.25" customHeight="1" x14ac:dyDescent="0.35"/>
    <row r="70" ht="20.25" customHeight="1" x14ac:dyDescent="0.35"/>
    <row r="71" ht="20.25" customHeight="1" x14ac:dyDescent="0.35"/>
    <row r="72" ht="20.25" customHeight="1" x14ac:dyDescent="0.35"/>
    <row r="73" ht="20.25" customHeight="1" x14ac:dyDescent="0.35"/>
    <row r="74" ht="20.25" customHeight="1" x14ac:dyDescent="0.35"/>
    <row r="75" ht="20.25" customHeight="1" x14ac:dyDescent="0.35"/>
    <row r="76" ht="20.25" customHeight="1" x14ac:dyDescent="0.35"/>
    <row r="77" ht="20.25" customHeight="1" x14ac:dyDescent="0.35"/>
    <row r="78" ht="20.25" customHeight="1" x14ac:dyDescent="0.35"/>
    <row r="79" ht="20.25" customHeight="1" x14ac:dyDescent="0.35"/>
    <row r="80" ht="20.25" customHeight="1" x14ac:dyDescent="0.35"/>
    <row r="81" ht="20.25" customHeight="1" x14ac:dyDescent="0.35"/>
    <row r="82" ht="20.25" customHeight="1" x14ac:dyDescent="0.35"/>
    <row r="83" ht="20.25" customHeight="1" x14ac:dyDescent="0.35"/>
    <row r="84" ht="20.25" customHeight="1" x14ac:dyDescent="0.35"/>
    <row r="85" ht="20.25" customHeight="1" x14ac:dyDescent="0.35"/>
    <row r="86" ht="20.25" customHeight="1" x14ac:dyDescent="0.35"/>
    <row r="87" ht="20.25" customHeight="1" x14ac:dyDescent="0.35"/>
    <row r="88" ht="20.25" customHeight="1" x14ac:dyDescent="0.35"/>
    <row r="89" ht="20.25" customHeight="1" x14ac:dyDescent="0.35"/>
    <row r="90" ht="20.25" customHeight="1" x14ac:dyDescent="0.35"/>
    <row r="91" ht="20.25" customHeight="1" x14ac:dyDescent="0.35"/>
    <row r="92" ht="20.25" customHeight="1" x14ac:dyDescent="0.35"/>
    <row r="93" ht="20.25" customHeight="1" x14ac:dyDescent="0.35"/>
    <row r="94" ht="20.25" customHeight="1" x14ac:dyDescent="0.35"/>
    <row r="95" ht="20.25" customHeight="1" x14ac:dyDescent="0.35"/>
    <row r="96" ht="20.25" customHeight="1" x14ac:dyDescent="0.35"/>
    <row r="97" ht="20.25" customHeight="1" x14ac:dyDescent="0.35"/>
    <row r="98" ht="20.25" customHeight="1" x14ac:dyDescent="0.35"/>
    <row r="99" ht="20.25" customHeight="1" x14ac:dyDescent="0.35"/>
    <row r="100" ht="20.25" customHeight="1" x14ac:dyDescent="0.35"/>
    <row r="101" ht="20.25" customHeight="1" x14ac:dyDescent="0.35"/>
    <row r="102" ht="20.25" customHeight="1" x14ac:dyDescent="0.35"/>
    <row r="103" ht="20.25" customHeight="1" x14ac:dyDescent="0.35"/>
    <row r="104" ht="20.25" customHeight="1" x14ac:dyDescent="0.35"/>
    <row r="105" ht="20.25" customHeight="1" x14ac:dyDescent="0.35"/>
    <row r="106" ht="20.25" customHeight="1" x14ac:dyDescent="0.35"/>
    <row r="107" ht="20.25" customHeight="1" x14ac:dyDescent="0.35"/>
    <row r="108" ht="20.25" customHeight="1" x14ac:dyDescent="0.35"/>
    <row r="109" ht="20.25" customHeight="1" x14ac:dyDescent="0.35"/>
    <row r="110" ht="20.25" customHeight="1" x14ac:dyDescent="0.35"/>
    <row r="111" ht="20.25" customHeight="1" x14ac:dyDescent="0.35"/>
    <row r="112" ht="20.25" customHeight="1" x14ac:dyDescent="0.35"/>
    <row r="113" ht="20.25" customHeight="1" x14ac:dyDescent="0.35"/>
    <row r="114" ht="20.25" customHeight="1" x14ac:dyDescent="0.35"/>
    <row r="115" ht="20.25" customHeight="1" x14ac:dyDescent="0.35"/>
    <row r="116" ht="20.25" customHeight="1" x14ac:dyDescent="0.35"/>
    <row r="117" ht="20.25" customHeight="1" x14ac:dyDescent="0.35"/>
    <row r="118" ht="20.25" customHeight="1" x14ac:dyDescent="0.35"/>
    <row r="119" ht="20.25" customHeight="1" x14ac:dyDescent="0.35"/>
    <row r="120" ht="20.25" customHeight="1" x14ac:dyDescent="0.35"/>
    <row r="121" ht="20.25" customHeight="1" x14ac:dyDescent="0.35"/>
    <row r="122" ht="20.25" customHeight="1" x14ac:dyDescent="0.35"/>
    <row r="123" ht="20.25" customHeight="1" x14ac:dyDescent="0.35"/>
    <row r="124" ht="20.25" customHeight="1" x14ac:dyDescent="0.35"/>
    <row r="125" ht="20.25" customHeight="1" x14ac:dyDescent="0.35"/>
    <row r="126" ht="20.25" customHeight="1" x14ac:dyDescent="0.35"/>
    <row r="127" ht="20.25" customHeight="1" x14ac:dyDescent="0.35"/>
    <row r="128" ht="20.25" customHeight="1" x14ac:dyDescent="0.35"/>
    <row r="129" ht="20.25" customHeight="1" x14ac:dyDescent="0.35"/>
    <row r="130" ht="20.25" customHeight="1" x14ac:dyDescent="0.35"/>
    <row r="131" ht="20.25" customHeight="1" x14ac:dyDescent="0.35"/>
    <row r="132" ht="20.25" customHeight="1" x14ac:dyDescent="0.35"/>
    <row r="133" ht="20.25" customHeight="1" x14ac:dyDescent="0.35"/>
    <row r="134" ht="20.25" customHeight="1" x14ac:dyDescent="0.35"/>
    <row r="135" ht="20.25" customHeight="1" x14ac:dyDescent="0.35"/>
    <row r="136" ht="20.25" customHeight="1" x14ac:dyDescent="0.35"/>
    <row r="137" ht="20.25" customHeight="1" x14ac:dyDescent="0.35"/>
    <row r="138" ht="20.25" customHeight="1" x14ac:dyDescent="0.35"/>
    <row r="139" ht="20.25" customHeight="1" x14ac:dyDescent="0.35"/>
    <row r="140" ht="20.25" customHeight="1" x14ac:dyDescent="0.35"/>
    <row r="141" ht="20.25" customHeight="1" x14ac:dyDescent="0.35"/>
    <row r="142" ht="20.25" customHeight="1" x14ac:dyDescent="0.35"/>
    <row r="143" ht="20.25" customHeight="1" x14ac:dyDescent="0.35"/>
    <row r="144" ht="20.25" customHeight="1" x14ac:dyDescent="0.35"/>
    <row r="145" ht="20.25" customHeight="1" x14ac:dyDescent="0.35"/>
    <row r="146" ht="20.25" customHeight="1" x14ac:dyDescent="0.35"/>
    <row r="147" ht="20.25" customHeight="1" x14ac:dyDescent="0.35"/>
    <row r="148" ht="20.25" customHeight="1" x14ac:dyDescent="0.35"/>
    <row r="149" ht="20.25" customHeight="1" x14ac:dyDescent="0.35"/>
    <row r="150" ht="20.25" customHeight="1" x14ac:dyDescent="0.35"/>
    <row r="151" ht="20.25" customHeight="1" x14ac:dyDescent="0.35"/>
    <row r="152" ht="20.25" customHeight="1" x14ac:dyDescent="0.35"/>
    <row r="153" ht="20.25" customHeight="1" x14ac:dyDescent="0.35"/>
    <row r="154" ht="20.25" customHeight="1" x14ac:dyDescent="0.35"/>
    <row r="155" ht="20.25" customHeight="1" x14ac:dyDescent="0.35"/>
    <row r="156" ht="20.25" customHeight="1" x14ac:dyDescent="0.35"/>
    <row r="157" ht="20.25" customHeight="1" x14ac:dyDescent="0.35"/>
    <row r="158" ht="20.25" customHeight="1" x14ac:dyDescent="0.35"/>
    <row r="159" ht="20.25" customHeight="1" x14ac:dyDescent="0.35"/>
    <row r="160" ht="20.25" customHeight="1" x14ac:dyDescent="0.35"/>
    <row r="161" ht="20.25" customHeight="1" x14ac:dyDescent="0.35"/>
    <row r="162" ht="20.25" customHeight="1" x14ac:dyDescent="0.35"/>
    <row r="163" ht="20.25" customHeight="1" x14ac:dyDescent="0.35"/>
    <row r="164" ht="20.25" customHeight="1" x14ac:dyDescent="0.35"/>
    <row r="165" ht="20.25" customHeight="1" x14ac:dyDescent="0.35"/>
    <row r="166" ht="20.25" customHeight="1" x14ac:dyDescent="0.35"/>
    <row r="167" ht="20.25" customHeight="1" x14ac:dyDescent="0.35"/>
    <row r="168" ht="20.25" customHeight="1" x14ac:dyDescent="0.35"/>
    <row r="169" ht="20.25" customHeight="1" x14ac:dyDescent="0.35"/>
    <row r="170" ht="20.25" customHeight="1" x14ac:dyDescent="0.35"/>
    <row r="171" ht="20.25" customHeight="1" x14ac:dyDescent="0.35"/>
    <row r="172" ht="20.25" customHeight="1" x14ac:dyDescent="0.35"/>
    <row r="173" ht="20.25" customHeight="1" x14ac:dyDescent="0.35"/>
    <row r="174" ht="20.25" customHeight="1" x14ac:dyDescent="0.35"/>
    <row r="175" ht="20.25" customHeight="1" x14ac:dyDescent="0.35"/>
    <row r="176" ht="20.25" customHeight="1" x14ac:dyDescent="0.35"/>
    <row r="177" ht="20.25" customHeight="1" x14ac:dyDescent="0.35"/>
    <row r="178" ht="20.25" customHeight="1" x14ac:dyDescent="0.35"/>
    <row r="179" ht="20.25" customHeight="1" x14ac:dyDescent="0.35"/>
    <row r="180" ht="20.25" customHeight="1" x14ac:dyDescent="0.35"/>
    <row r="181" ht="20.25" customHeight="1" x14ac:dyDescent="0.35"/>
    <row r="182" ht="20.25" customHeight="1" x14ac:dyDescent="0.35"/>
    <row r="183" ht="20.25" customHeight="1" x14ac:dyDescent="0.35"/>
    <row r="184" ht="20.25" customHeight="1" x14ac:dyDescent="0.35"/>
    <row r="185" ht="20.25" customHeight="1" x14ac:dyDescent="0.35"/>
    <row r="186" ht="20.25" customHeight="1" x14ac:dyDescent="0.35"/>
    <row r="187" ht="20.25" customHeight="1" x14ac:dyDescent="0.35"/>
    <row r="188" ht="20.25" customHeight="1" x14ac:dyDescent="0.35"/>
    <row r="189" ht="20.25" customHeight="1" x14ac:dyDescent="0.35"/>
    <row r="190" ht="20.25" customHeight="1" x14ac:dyDescent="0.35"/>
    <row r="191" ht="20.25" customHeight="1" x14ac:dyDescent="0.35"/>
    <row r="192" ht="20.25" customHeight="1" x14ac:dyDescent="0.35"/>
    <row r="193" ht="20.25" customHeight="1" x14ac:dyDescent="0.35"/>
    <row r="194" ht="20.25" customHeight="1" x14ac:dyDescent="0.35"/>
    <row r="195" ht="20.25" customHeight="1" x14ac:dyDescent="0.35"/>
    <row r="196" ht="20.25" customHeight="1" x14ac:dyDescent="0.35"/>
    <row r="197" ht="20.25" customHeight="1" x14ac:dyDescent="0.35"/>
    <row r="198" ht="20.25" customHeight="1" x14ac:dyDescent="0.35"/>
    <row r="199" ht="20.25" customHeight="1" x14ac:dyDescent="0.35"/>
    <row r="200" ht="20.25" customHeight="1" x14ac:dyDescent="0.35"/>
    <row r="201" ht="20.25" customHeight="1" x14ac:dyDescent="0.35"/>
    <row r="202" ht="20.25" customHeight="1" x14ac:dyDescent="0.35"/>
    <row r="203" ht="20.25" customHeight="1" x14ac:dyDescent="0.35"/>
    <row r="204" ht="20.25" customHeight="1" x14ac:dyDescent="0.35"/>
    <row r="205" ht="20.25" customHeight="1" x14ac:dyDescent="0.35"/>
    <row r="206" ht="20.25" customHeight="1" x14ac:dyDescent="0.35"/>
    <row r="207" ht="20.25" customHeight="1" x14ac:dyDescent="0.35"/>
    <row r="208" ht="20.25" customHeight="1" x14ac:dyDescent="0.35"/>
    <row r="209" ht="20.25" customHeight="1" x14ac:dyDescent="0.35"/>
    <row r="210" ht="20.25" customHeight="1" x14ac:dyDescent="0.35"/>
    <row r="211" ht="20.25" customHeight="1" x14ac:dyDescent="0.35"/>
    <row r="212" ht="20.25" customHeight="1" x14ac:dyDescent="0.35"/>
  </sheetData>
  <sheetProtection sheet="1" objects="1" scenarios="1" selectLockedCells="1"/>
  <mergeCells count="116">
    <mergeCell ref="AX17:BF17"/>
    <mergeCell ref="B2:AJ2"/>
    <mergeCell ref="B3:AJ3"/>
    <mergeCell ref="B4:F4"/>
    <mergeCell ref="G4:AJ4"/>
    <mergeCell ref="AK2:AP2"/>
    <mergeCell ref="AK3:AP3"/>
    <mergeCell ref="AK4:AP4"/>
    <mergeCell ref="AQ2:AV2"/>
    <mergeCell ref="AQ3:AV3"/>
    <mergeCell ref="AQ4:AV4"/>
    <mergeCell ref="F7:M7"/>
    <mergeCell ref="G17:N17"/>
    <mergeCell ref="AM17:AU17"/>
    <mergeCell ref="J15:N15"/>
    <mergeCell ref="T15:AU15"/>
    <mergeCell ref="M11:AU11"/>
    <mergeCell ref="R7:AU7"/>
    <mergeCell ref="R8:AU8"/>
    <mergeCell ref="M10:S10"/>
    <mergeCell ref="AD10:AU10"/>
    <mergeCell ref="O16:AU16"/>
    <mergeCell ref="C11:L11"/>
    <mergeCell ref="N7:Q7"/>
    <mergeCell ref="B1:AV1"/>
    <mergeCell ref="J14:N14"/>
    <mergeCell ref="C14:I14"/>
    <mergeCell ref="O14:S14"/>
    <mergeCell ref="T14:AU14"/>
    <mergeCell ref="S37:W37"/>
    <mergeCell ref="AC37:AU37"/>
    <mergeCell ref="X37:AB37"/>
    <mergeCell ref="L28:AR28"/>
    <mergeCell ref="AT28:AU28"/>
    <mergeCell ref="C22:AU22"/>
    <mergeCell ref="C32:AU32"/>
    <mergeCell ref="C15:I15"/>
    <mergeCell ref="O15:S15"/>
    <mergeCell ref="O17:T17"/>
    <mergeCell ref="C16:F16"/>
    <mergeCell ref="C17:F17"/>
    <mergeCell ref="G16:N16"/>
    <mergeCell ref="L30:N30"/>
    <mergeCell ref="B5:AV5"/>
    <mergeCell ref="Y25:AP25"/>
    <mergeCell ref="Y24:AP24"/>
    <mergeCell ref="C18:F18"/>
    <mergeCell ref="C8:K8"/>
    <mergeCell ref="E51:U51"/>
    <mergeCell ref="W51:AG51"/>
    <mergeCell ref="L35:AU35"/>
    <mergeCell ref="S38:W38"/>
    <mergeCell ref="S40:Z40"/>
    <mergeCell ref="AG40:AN40"/>
    <mergeCell ref="B48:AV49"/>
    <mergeCell ref="C37:K37"/>
    <mergeCell ref="C39:K39"/>
    <mergeCell ref="C40:K40"/>
    <mergeCell ref="C41:K41"/>
    <mergeCell ref="S41:AU41"/>
    <mergeCell ref="L39:R39"/>
    <mergeCell ref="AH51:AU51"/>
    <mergeCell ref="B51:D51"/>
    <mergeCell ref="C43:AU43"/>
    <mergeCell ref="C42:AU42"/>
    <mergeCell ref="C36:AU36"/>
    <mergeCell ref="C38:K38"/>
    <mergeCell ref="L38:R38"/>
    <mergeCell ref="L37:R37"/>
    <mergeCell ref="L41:R41"/>
    <mergeCell ref="L8:Q8"/>
    <mergeCell ref="C9:AU9"/>
    <mergeCell ref="T10:AC10"/>
    <mergeCell ref="C12:AU12"/>
    <mergeCell ref="C13:AU13"/>
    <mergeCell ref="C10:L10"/>
    <mergeCell ref="P30:R30"/>
    <mergeCell ref="C23:AU23"/>
    <mergeCell ref="T30:V30"/>
    <mergeCell ref="X30:AB30"/>
    <mergeCell ref="AD30:AU30"/>
    <mergeCell ref="Y26:AP26"/>
    <mergeCell ref="L29:AV29"/>
    <mergeCell ref="AQ25:AU25"/>
    <mergeCell ref="AQ26:AU26"/>
    <mergeCell ref="AQ24:AU24"/>
    <mergeCell ref="C24:L24"/>
    <mergeCell ref="M24:X24"/>
    <mergeCell ref="C25:L25"/>
    <mergeCell ref="C26:L26"/>
    <mergeCell ref="M25:X25"/>
    <mergeCell ref="M26:X26"/>
    <mergeCell ref="L31:AV31"/>
    <mergeCell ref="C7:E7"/>
    <mergeCell ref="U17:AC17"/>
    <mergeCell ref="AD17:AL17"/>
    <mergeCell ref="AC38:AU38"/>
    <mergeCell ref="S39:AB39"/>
    <mergeCell ref="AC39:AU39"/>
    <mergeCell ref="AA40:AF40"/>
    <mergeCell ref="AO40:AU40"/>
    <mergeCell ref="L40:R40"/>
    <mergeCell ref="C28:K28"/>
    <mergeCell ref="C33:AU33"/>
    <mergeCell ref="C34:K34"/>
    <mergeCell ref="C35:K35"/>
    <mergeCell ref="C29:K31"/>
    <mergeCell ref="L34:AU34"/>
    <mergeCell ref="X38:AB38"/>
    <mergeCell ref="G18:AU18"/>
    <mergeCell ref="H21:T21"/>
    <mergeCell ref="Z21:AU21"/>
    <mergeCell ref="C19:AU19"/>
    <mergeCell ref="C20:AU20"/>
    <mergeCell ref="C21:G21"/>
    <mergeCell ref="U21:Y21"/>
  </mergeCells>
  <conditionalFormatting sqref="R7:AU8 M10:S10 AD10:AU10 M11:AU11 J15:N15 U17 H21:T21 Z21:AU21 L34:AU35 S38:W38 AG40:AN40 E51:U51 AC37:AC38 S40:Z40 S41 S39 G16:G18 Y25 AQ25 T15:AU15 J14 T14 M25 C25">
    <cfRule type="expression" dxfId="33" priority="66">
      <formula>IF(Ctr_rempli=1,TRUE,FALSE)</formula>
    </cfRule>
  </conditionalFormatting>
  <conditionalFormatting sqref="AM17">
    <cfRule type="expression" dxfId="32" priority="62">
      <formula>IF(Ctr_rempli=1,TRUE,FALSE)</formula>
    </cfRule>
  </conditionalFormatting>
  <conditionalFormatting sqref="S37">
    <cfRule type="expression" dxfId="31" priority="59">
      <formula>IF(Ctr_rempli=1,TRUE,FALSE)</formula>
    </cfRule>
  </conditionalFormatting>
  <conditionalFormatting sqref="AQ25 T14 J14">
    <cfRule type="cellIs" dxfId="30" priority="58" operator="notEqual">
      <formula>0</formula>
    </cfRule>
  </conditionalFormatting>
  <conditionalFormatting sqref="R7:AU7">
    <cfRule type="cellIs" dxfId="29" priority="57" operator="notEqual">
      <formula>0</formula>
    </cfRule>
  </conditionalFormatting>
  <conditionalFormatting sqref="R8:AU8">
    <cfRule type="cellIs" dxfId="28" priority="56" operator="notEqual">
      <formula>0</formula>
    </cfRule>
  </conditionalFormatting>
  <conditionalFormatting sqref="M10:S10 AD10:AU10 M11:AU11 J15:N15 T15:AU15 G16:N17 U17:AC17 G18:AU18 AM17:AU17">
    <cfRule type="cellIs" dxfId="27" priority="55" operator="notEqual">
      <formula>0</formula>
    </cfRule>
  </conditionalFormatting>
  <conditionalFormatting sqref="P30">
    <cfRule type="expression" dxfId="26" priority="38">
      <formula>IF(S30=0,TRUE,FALSE)</formula>
    </cfRule>
  </conditionalFormatting>
  <conditionalFormatting sqref="W30 S30 O30">
    <cfRule type="expression" dxfId="25" priority="37">
      <formula>IF(Ctr_rempli=1,TRUE,FALSE)</formula>
    </cfRule>
  </conditionalFormatting>
  <conditionalFormatting sqref="O30 S30 W30">
    <cfRule type="expression" dxfId="24" priority="35">
      <formula>IF($AV$30&gt;0,TRUE,FALSE)</formula>
    </cfRule>
  </conditionalFormatting>
  <conditionalFormatting sqref="L30">
    <cfRule type="expression" dxfId="23" priority="67">
      <formula>IF(O30=0,TRUE,FALSE)</formula>
    </cfRule>
  </conditionalFormatting>
  <conditionalFormatting sqref="L30:N30 P30:R30 T30:V30 X30:AB30">
    <cfRule type="expression" dxfId="22" priority="31">
      <formula>IF(Ctr_rempli=0,TRUE,FALSE)</formula>
    </cfRule>
  </conditionalFormatting>
  <conditionalFormatting sqref="H21:T21 L34:AU35 S37 S38:W38 S39:AB39 S40:Z40 S41:AU41 AG40:AN40 Z21:AU21 AC38:AU38 AC37 C25 M25 Y25">
    <cfRule type="cellIs" dxfId="21" priority="30" operator="notEqual">
      <formula>0</formula>
    </cfRule>
  </conditionalFormatting>
  <conditionalFormatting sqref="AX17">
    <cfRule type="expression" dxfId="20" priority="29">
      <formula>IF(Ctr_rempli=1,TRUE,FALSE)</formula>
    </cfRule>
  </conditionalFormatting>
  <conditionalFormatting sqref="AX17:BF17">
    <cfRule type="cellIs" dxfId="19" priority="28" operator="notEqual">
      <formula>0</formula>
    </cfRule>
  </conditionalFormatting>
  <conditionalFormatting sqref="F7:M7 L28">
    <cfRule type="expression" dxfId="18" priority="23">
      <formula>IF($AV$7=0,TRUE,FALSE)</formula>
    </cfRule>
  </conditionalFormatting>
  <conditionalFormatting sqref="F7:M7">
    <cfRule type="cellIs" dxfId="17" priority="22" operator="notEqual">
      <formula>"Liste déroulante"</formula>
    </cfRule>
    <cfRule type="cellIs" dxfId="16" priority="25" operator="equal">
      <formula>"Liste déroulante"</formula>
    </cfRule>
  </conditionalFormatting>
  <conditionalFormatting sqref="L28:AR28">
    <cfRule type="cellIs" dxfId="15" priority="5" operator="notEqual">
      <formula>"Choisissez dans la liste déroulante s.v.p."</formula>
    </cfRule>
    <cfRule type="cellIs" dxfId="14" priority="24" operator="equal">
      <formula>"Choisissez dans la liste déroulante s.v.p."</formula>
    </cfRule>
  </conditionalFormatting>
  <conditionalFormatting sqref="Y25">
    <cfRule type="expression" dxfId="13" priority="69">
      <formula>IF(#REF!&gt;0,TRUE,FALSE)</formula>
    </cfRule>
  </conditionalFormatting>
  <conditionalFormatting sqref="AQ26">
    <cfRule type="expression" dxfId="12" priority="15">
      <formula>IF(Ctr_rempli=1,TRUE,FALSE)</formula>
    </cfRule>
  </conditionalFormatting>
  <conditionalFormatting sqref="AQ26">
    <cfRule type="cellIs" dxfId="11" priority="14" operator="notEqual">
      <formula>0</formula>
    </cfRule>
  </conditionalFormatting>
  <conditionalFormatting sqref="M26">
    <cfRule type="expression" dxfId="10" priority="10">
      <formula>IF(Ctr_rempli=1,TRUE,FALSE)</formula>
    </cfRule>
  </conditionalFormatting>
  <conditionalFormatting sqref="C26">
    <cfRule type="expression" dxfId="9" priority="12">
      <formula>IF(Ctr_rempli=1,TRUE,FALSE)</formula>
    </cfRule>
  </conditionalFormatting>
  <conditionalFormatting sqref="C26">
    <cfRule type="cellIs" dxfId="8" priority="11" operator="notEqual">
      <formula>0</formula>
    </cfRule>
  </conditionalFormatting>
  <conditionalFormatting sqref="M26">
    <cfRule type="cellIs" dxfId="7" priority="9" operator="notEqual">
      <formula>0</formula>
    </cfRule>
  </conditionalFormatting>
  <conditionalFormatting sqref="Y26">
    <cfRule type="expression" dxfId="6" priority="7">
      <formula>IF(Ctr_rempli=1,TRUE,FALSE)</formula>
    </cfRule>
  </conditionalFormatting>
  <conditionalFormatting sqref="Y26">
    <cfRule type="cellIs" dxfId="5" priority="6" operator="notEqual">
      <formula>0</formula>
    </cfRule>
  </conditionalFormatting>
  <conditionalFormatting sqref="Y26">
    <cfRule type="expression" dxfId="4" priority="8">
      <formula>IF(#REF!&gt;0,TRUE,FALSE)</formula>
    </cfRule>
  </conditionalFormatting>
  <conditionalFormatting sqref="AC30">
    <cfRule type="expression" dxfId="3" priority="4">
      <formula>IF(Ctr_rempli=1,TRUE,FALSE)</formula>
    </cfRule>
  </conditionalFormatting>
  <conditionalFormatting sqref="AC30">
    <cfRule type="expression" dxfId="2" priority="3">
      <formula>IF($AV$30&gt;0,TRUE,FALSE)</formula>
    </cfRule>
  </conditionalFormatting>
  <conditionalFormatting sqref="T30:V30">
    <cfRule type="expression" dxfId="1" priority="2">
      <formula>IF(W30=0,TRUE,FALSE)</formula>
    </cfRule>
  </conditionalFormatting>
  <conditionalFormatting sqref="X30:AB30">
    <cfRule type="expression" dxfId="0" priority="1">
      <formula>IF(AC30=0,TRUE,FALSE)</formula>
    </cfRule>
  </conditionalFormatting>
  <dataValidations count="5">
    <dataValidation type="list" allowBlank="1" showInputMessage="1" showErrorMessage="1" sqref="F7">
      <formula1>Titre</formula1>
    </dataValidation>
    <dataValidation type="list" allowBlank="1" showInputMessage="1" showErrorMessage="1" sqref="L28">
      <formula1>Branche</formula1>
    </dataValidation>
    <dataValidation type="whole" allowBlank="1" showInputMessage="1" showErrorMessage="1" sqref="J15:N15">
      <formula1>0</formula1>
      <formula2>9999999</formula2>
    </dataValidation>
    <dataValidation type="whole" allowBlank="1" showInputMessage="1" showErrorMessage="1" sqref="S38:W38">
      <formula1>0</formula1>
      <formula2>99999999</formula2>
    </dataValidation>
    <dataValidation type="decimal" allowBlank="1" showInputMessage="1" showErrorMessage="1" sqref="AQ25:AU26">
      <formula1>1900</formula1>
      <formula2>2100</formula2>
    </dataValidation>
  </dataValidations>
  <hyperlinks>
    <hyperlink ref="AQ4" r:id="rId1"/>
    <hyperlink ref="G4" r:id="rId2"/>
  </hyperlinks>
  <pageMargins left="0" right="0" top="0.19685039370078741" bottom="0.15748031496062992" header="0.31496062992125984" footer="0.31496062992125984"/>
  <pageSetup paperSize="9" scale="34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"/>
  <sheetViews>
    <sheetView topLeftCell="AE1" workbookViewId="0">
      <selection activeCell="AR2" sqref="AR2"/>
    </sheetView>
  </sheetViews>
  <sheetFormatPr defaultColWidth="11.19921875" defaultRowHeight="15.6" x14ac:dyDescent="0.3"/>
  <cols>
    <col min="2" max="2" width="1.59765625" customWidth="1"/>
    <col min="3" max="3" width="24.59765625" bestFit="1" customWidth="1"/>
    <col min="4" max="4" width="4.3984375" customWidth="1"/>
    <col min="5" max="5" width="3.09765625" customWidth="1"/>
    <col min="6" max="6" width="12.69921875" bestFit="1" customWidth="1"/>
    <col min="7" max="7" width="6.59765625" bestFit="1" customWidth="1"/>
    <col min="8" max="8" width="3.09765625" customWidth="1"/>
    <col min="9" max="9" width="16.5" bestFit="1" customWidth="1"/>
    <col min="10" max="10" width="9.5" bestFit="1" customWidth="1"/>
    <col min="11" max="11" width="9.69921875" bestFit="1" customWidth="1"/>
    <col min="12" max="12" width="8" bestFit="1" customWidth="1"/>
    <col min="13" max="13" width="11.09765625" bestFit="1" customWidth="1"/>
    <col min="14" max="14" width="14.19921875" bestFit="1" customWidth="1"/>
    <col min="15" max="15" width="17.59765625" bestFit="1" customWidth="1"/>
    <col min="16" max="16" width="6.69921875" bestFit="1" customWidth="1"/>
    <col min="17" max="17" width="8.59765625" bestFit="1" customWidth="1"/>
    <col min="18" max="18" width="10.3984375" bestFit="1" customWidth="1"/>
    <col min="19" max="19" width="27.3984375" bestFit="1" customWidth="1"/>
    <col min="20" max="20" width="9.8984375" bestFit="1" customWidth="1"/>
    <col min="21" max="21" width="22" bestFit="1" customWidth="1"/>
    <col min="22" max="22" width="48.69921875" customWidth="1"/>
    <col min="23" max="23" width="11.69921875" customWidth="1"/>
    <col min="24" max="24" width="17" customWidth="1"/>
    <col min="25" max="25" width="8.8984375" bestFit="1" customWidth="1"/>
    <col min="26" max="26" width="12.3984375" bestFit="1" customWidth="1"/>
    <col min="27" max="27" width="21" bestFit="1" customWidth="1"/>
    <col min="28" max="28" width="8.8984375" bestFit="1" customWidth="1"/>
    <col min="29" max="29" width="11.8984375" bestFit="1" customWidth="1"/>
    <col min="30" max="30" width="8.3984375" bestFit="1" customWidth="1"/>
    <col min="31" max="31" width="8.09765625" bestFit="1" customWidth="1"/>
    <col min="32" max="32" width="17.3984375" customWidth="1"/>
    <col min="33" max="34" width="9.69921875" bestFit="1" customWidth="1"/>
    <col min="35" max="35" width="13.59765625" bestFit="1" customWidth="1"/>
    <col min="36" max="36" width="35.69921875" bestFit="1" customWidth="1"/>
    <col min="37" max="37" width="16.5" bestFit="1" customWidth="1"/>
    <col min="38" max="38" width="8.69921875" bestFit="1" customWidth="1"/>
    <col min="39" max="39" width="11.09765625" bestFit="1" customWidth="1"/>
    <col min="40" max="40" width="10.3984375" bestFit="1" customWidth="1"/>
    <col min="41" max="41" width="11.5" bestFit="1" customWidth="1"/>
    <col min="42" max="42" width="12.09765625" bestFit="1" customWidth="1"/>
    <col min="43" max="43" width="14.5" bestFit="1" customWidth="1"/>
    <col min="44" max="44" width="8.8984375" bestFit="1" customWidth="1"/>
    <col min="45" max="45" width="4" bestFit="1" customWidth="1"/>
    <col min="46" max="47" width="8.59765625" bestFit="1" customWidth="1"/>
    <col min="48" max="48" width="11.19921875" bestFit="1" customWidth="1"/>
    <col min="49" max="49" width="12.09765625" bestFit="1" customWidth="1"/>
    <col min="50" max="50" width="16.59765625" bestFit="1" customWidth="1"/>
    <col min="51" max="51" width="11.19921875" bestFit="1" customWidth="1"/>
  </cols>
  <sheetData>
    <row r="1" spans="1:51" x14ac:dyDescent="0.3">
      <c r="A1" s="19" t="s">
        <v>28</v>
      </c>
      <c r="B1" s="18"/>
      <c r="C1" s="19" t="s">
        <v>27</v>
      </c>
      <c r="D1" s="22" t="s">
        <v>45</v>
      </c>
      <c r="F1" s="19" t="s">
        <v>5</v>
      </c>
      <c r="G1" s="19" t="s">
        <v>103</v>
      </c>
      <c r="I1" s="19" t="s">
        <v>48</v>
      </c>
      <c r="J1" s="19" t="s">
        <v>49</v>
      </c>
      <c r="K1" s="19" t="s">
        <v>50</v>
      </c>
      <c r="L1" s="19" t="s">
        <v>51</v>
      </c>
      <c r="M1" s="19" t="s">
        <v>52</v>
      </c>
      <c r="N1" s="19" t="s">
        <v>53</v>
      </c>
      <c r="O1" s="19" t="s">
        <v>54</v>
      </c>
      <c r="P1" s="19" t="s">
        <v>55</v>
      </c>
      <c r="Q1" s="19" t="s">
        <v>56</v>
      </c>
      <c r="R1" s="19" t="s">
        <v>5</v>
      </c>
      <c r="S1" s="19" t="s">
        <v>57</v>
      </c>
      <c r="T1" s="19" t="s">
        <v>58</v>
      </c>
      <c r="U1" s="19" t="s">
        <v>59</v>
      </c>
      <c r="V1" s="19" t="s">
        <v>60</v>
      </c>
      <c r="W1" s="19" t="s">
        <v>61</v>
      </c>
      <c r="X1" s="19" t="s">
        <v>62</v>
      </c>
      <c r="Y1" s="19" t="s">
        <v>63</v>
      </c>
      <c r="Z1" s="49" t="s">
        <v>64</v>
      </c>
      <c r="AA1" s="49" t="s">
        <v>65</v>
      </c>
      <c r="AB1" s="49" t="s">
        <v>66</v>
      </c>
      <c r="AC1" s="19" t="s">
        <v>67</v>
      </c>
      <c r="AD1" s="19" t="s">
        <v>68</v>
      </c>
      <c r="AE1" s="19" t="s">
        <v>69</v>
      </c>
      <c r="AF1" s="19" t="s">
        <v>70</v>
      </c>
      <c r="AG1" s="19" t="s">
        <v>71</v>
      </c>
      <c r="AH1" s="19" t="s">
        <v>72</v>
      </c>
      <c r="AI1" s="19" t="s">
        <v>73</v>
      </c>
      <c r="AJ1" s="19" t="s">
        <v>74</v>
      </c>
      <c r="AK1" s="19" t="s">
        <v>75</v>
      </c>
      <c r="AL1" s="19" t="s">
        <v>76</v>
      </c>
      <c r="AM1" s="19" t="s">
        <v>77</v>
      </c>
      <c r="AN1" s="19" t="s">
        <v>78</v>
      </c>
      <c r="AO1" s="19" t="s">
        <v>79</v>
      </c>
      <c r="AP1" s="19" t="s">
        <v>80</v>
      </c>
      <c r="AQ1" s="19" t="s">
        <v>81</v>
      </c>
      <c r="AR1" s="19" t="s">
        <v>82</v>
      </c>
      <c r="AS1" s="19" t="s">
        <v>83</v>
      </c>
      <c r="AT1" s="19" t="s">
        <v>84</v>
      </c>
      <c r="AU1" s="19" t="s">
        <v>85</v>
      </c>
      <c r="AV1" s="19" t="s">
        <v>86</v>
      </c>
      <c r="AW1" s="19" t="s">
        <v>87</v>
      </c>
      <c r="AX1" s="19" t="s">
        <v>88</v>
      </c>
      <c r="AY1" s="19" t="s">
        <v>89</v>
      </c>
    </row>
    <row r="2" spans="1:51" x14ac:dyDescent="0.3">
      <c r="A2" s="18" t="s">
        <v>104</v>
      </c>
      <c r="B2" s="18"/>
      <c r="C2" s="18" t="s">
        <v>106</v>
      </c>
      <c r="D2" s="21" t="s">
        <v>105</v>
      </c>
      <c r="F2" t="s">
        <v>10</v>
      </c>
      <c r="G2" s="26" t="s">
        <v>6</v>
      </c>
      <c r="I2" s="24" t="str">
        <f>UPPER(Formulaire!R7)</f>
        <v/>
      </c>
      <c r="J2" s="24" t="str">
        <f>PROPER(Formulaire!R8)</f>
        <v/>
      </c>
      <c r="K2" s="23"/>
      <c r="L2" s="23" t="str">
        <f>PROPER(Formulaire!F7)</f>
        <v>Liste Déroulante</v>
      </c>
      <c r="M2" s="30">
        <f>Formulaire!$M$10</f>
        <v>0</v>
      </c>
      <c r="N2" s="23" t="str">
        <f>PROPER(Formulaire!M11)</f>
        <v/>
      </c>
      <c r="O2" s="23" t="str">
        <f>Formulaire!$J$14&amp;", "&amp;Formulaire!$T$14</f>
        <v xml:space="preserve">, </v>
      </c>
      <c r="P2" s="23" t="e">
        <f>G9&amp;"-"&amp;Formulaire!J15</f>
        <v>#N/A</v>
      </c>
      <c r="Q2" s="23" t="str">
        <f>PROPER(Formulaire!T15)</f>
        <v/>
      </c>
      <c r="R2" s="23">
        <f>F9</f>
        <v>0</v>
      </c>
      <c r="S2" s="29" t="str">
        <f>Formulaire!$G$17&amp;" / "&amp;Formulaire!$U$17</f>
        <v xml:space="preserve"> / </v>
      </c>
      <c r="T2" s="29" t="str">
        <f>IF(Formulaire!$AM$17=0,"",Formulaire!AM17)</f>
        <v/>
      </c>
      <c r="U2" s="27">
        <f>Formulaire!$G$18</f>
        <v>0</v>
      </c>
      <c r="V2" s="29">
        <f>V9</f>
        <v>0</v>
      </c>
      <c r="W2" s="29">
        <f>V10</f>
        <v>0</v>
      </c>
      <c r="X2" s="29">
        <f>V11</f>
        <v>0</v>
      </c>
      <c r="Y2" s="29">
        <f>V12</f>
        <v>0</v>
      </c>
      <c r="Z2" s="29">
        <f>Z9</f>
        <v>0</v>
      </c>
      <c r="AA2" s="29" t="str">
        <f>Z10&amp;" / "&amp;Z11</f>
        <v>0 / 0</v>
      </c>
      <c r="AB2" s="29">
        <f>Z12</f>
        <v>0</v>
      </c>
      <c r="AC2" s="23" t="str">
        <f>Formulaire!$AT$28</f>
        <v>-</v>
      </c>
      <c r="AD2" s="23" t="s">
        <v>90</v>
      </c>
      <c r="AE2" s="23" t="s">
        <v>91</v>
      </c>
      <c r="AF2" t="str">
        <f>AE4&amp;AE5&amp;AE6&amp;AE7</f>
        <v/>
      </c>
      <c r="AG2" s="23" t="b">
        <v>0</v>
      </c>
      <c r="AH2" s="23" t="b">
        <v>0</v>
      </c>
      <c r="AI2" s="27">
        <f>Formulaire!$L$35</f>
        <v>0</v>
      </c>
      <c r="AJ2" s="27">
        <f>Formulaire!$L$34</f>
        <v>0</v>
      </c>
      <c r="AK2" s="29" t="str">
        <f>Formulaire!$S$37&amp;", "&amp;Formulaire!$AC$37</f>
        <v xml:space="preserve">, </v>
      </c>
      <c r="AL2" s="23" t="e">
        <f>G10&amp;"-"&amp;Formulaire!$S$38</f>
        <v>#N/A</v>
      </c>
      <c r="AM2" s="28" t="str">
        <f>PROPER(Formulaire!$AC$38)</f>
        <v/>
      </c>
      <c r="AN2" s="27">
        <f>F10</f>
        <v>0</v>
      </c>
      <c r="AO2" s="27">
        <f>Formulaire!$S$40</f>
        <v>0</v>
      </c>
      <c r="AP2" s="27">
        <f>Formulaire!$AG$40</f>
        <v>0</v>
      </c>
      <c r="AQ2" s="27">
        <f>Formulaire!$S$41</f>
        <v>0</v>
      </c>
      <c r="AR2" s="23">
        <v>15</v>
      </c>
      <c r="AS2" s="23" t="s">
        <v>90</v>
      </c>
      <c r="AT2" s="23" t="s">
        <v>90</v>
      </c>
      <c r="AU2" s="23" t="s">
        <v>90</v>
      </c>
      <c r="AV2" s="23" t="s">
        <v>90</v>
      </c>
      <c r="AW2" s="23"/>
      <c r="AX2" s="23" t="b">
        <v>0</v>
      </c>
      <c r="AY2" s="23">
        <v>2</v>
      </c>
    </row>
    <row r="3" spans="1:51" x14ac:dyDescent="0.3">
      <c r="A3" s="18" t="s">
        <v>11</v>
      </c>
      <c r="B3" s="18"/>
      <c r="C3" s="18" t="s">
        <v>30</v>
      </c>
      <c r="D3" s="21">
        <v>1</v>
      </c>
      <c r="F3" t="s">
        <v>102</v>
      </c>
      <c r="G3" s="26" t="s">
        <v>101</v>
      </c>
      <c r="T3" s="27"/>
      <c r="V3" s="29"/>
      <c r="W3" s="27"/>
      <c r="X3" s="27"/>
      <c r="Y3" s="27"/>
    </row>
    <row r="4" spans="1:51" x14ac:dyDescent="0.3">
      <c r="A4" s="18" t="s">
        <v>26</v>
      </c>
      <c r="C4" s="18" t="s">
        <v>31</v>
      </c>
      <c r="D4" s="21">
        <v>2</v>
      </c>
      <c r="E4" s="18"/>
      <c r="F4" t="s">
        <v>46</v>
      </c>
      <c r="G4" s="26" t="s">
        <v>100</v>
      </c>
      <c r="H4" s="18"/>
      <c r="V4" s="25">
        <f>Formulaire!C25</f>
        <v>0</v>
      </c>
      <c r="Z4" s="25">
        <f>Formulaire!C26</f>
        <v>0</v>
      </c>
      <c r="AE4" t="str">
        <f>IF(Formulaire!O30=0,"","PhD")</f>
        <v/>
      </c>
      <c r="AF4" s="25">
        <f>Formulaire!$O$30</f>
        <v>0</v>
      </c>
    </row>
    <row r="5" spans="1:51" x14ac:dyDescent="0.3">
      <c r="C5" s="18" t="s">
        <v>32</v>
      </c>
      <c r="D5" s="21">
        <v>3</v>
      </c>
      <c r="E5" s="18"/>
      <c r="F5" t="s">
        <v>99</v>
      </c>
      <c r="G5" s="26" t="s">
        <v>98</v>
      </c>
      <c r="H5" s="18"/>
      <c r="V5" s="25">
        <f>Formulaire!M25</f>
        <v>0</v>
      </c>
      <c r="Z5" s="25">
        <f>Formulaire!M26</f>
        <v>0</v>
      </c>
      <c r="AE5" t="str">
        <f>IF(AF5=0,"","MSc")</f>
        <v/>
      </c>
      <c r="AF5" s="25">
        <f>Formulaire!$S$30</f>
        <v>0</v>
      </c>
    </row>
    <row r="6" spans="1:51" x14ac:dyDescent="0.3">
      <c r="C6" s="18" t="s">
        <v>33</v>
      </c>
      <c r="D6" s="21">
        <v>4</v>
      </c>
      <c r="E6" s="18"/>
      <c r="F6" s="18" t="s">
        <v>97</v>
      </c>
      <c r="G6" s="21" t="s">
        <v>96</v>
      </c>
      <c r="H6" s="18"/>
      <c r="V6" s="25">
        <f>Formulaire!Y25</f>
        <v>0</v>
      </c>
      <c r="Z6" s="25">
        <f>Formulaire!Y26</f>
        <v>0</v>
      </c>
      <c r="AE6" t="str">
        <f>IF(AF6=0,"","BSc")</f>
        <v/>
      </c>
      <c r="AF6" s="25">
        <f>Formulaire!$W$30</f>
        <v>0</v>
      </c>
    </row>
    <row r="7" spans="1:51" x14ac:dyDescent="0.3">
      <c r="C7" s="18" t="s">
        <v>34</v>
      </c>
      <c r="D7" s="21">
        <v>5</v>
      </c>
      <c r="E7" s="18"/>
      <c r="F7" s="18" t="s">
        <v>95</v>
      </c>
      <c r="G7" s="21" t="s">
        <v>94</v>
      </c>
      <c r="H7" s="18"/>
      <c r="V7" s="23">
        <f>Formulaire!AQ25</f>
        <v>0</v>
      </c>
      <c r="Z7" s="29">
        <f>Formulaire!AQ26</f>
        <v>0</v>
      </c>
      <c r="AE7" t="str">
        <f>IF(AF7=0,"","Etudiant")</f>
        <v/>
      </c>
      <c r="AF7" s="25">
        <f>Formulaire!AC30</f>
        <v>0</v>
      </c>
    </row>
    <row r="8" spans="1:51" x14ac:dyDescent="0.3">
      <c r="C8" s="18" t="s">
        <v>35</v>
      </c>
      <c r="D8" s="21">
        <v>6</v>
      </c>
      <c r="E8" s="18"/>
      <c r="F8" s="18"/>
      <c r="G8" s="18"/>
      <c r="H8" s="18"/>
      <c r="AF8" s="25"/>
    </row>
    <row r="9" spans="1:51" x14ac:dyDescent="0.3">
      <c r="C9" s="18" t="s">
        <v>36</v>
      </c>
      <c r="D9" s="21">
        <v>7</v>
      </c>
      <c r="E9" s="18"/>
      <c r="F9" s="31">
        <f>Formulaire!$G$16</f>
        <v>0</v>
      </c>
      <c r="G9" s="21" t="e">
        <f>VLOOKUP(F9,F2:G7,2,FALSE)</f>
        <v>#N/A</v>
      </c>
      <c r="H9" s="18"/>
      <c r="I9" t="s">
        <v>93</v>
      </c>
      <c r="V9">
        <f>IF($V$7&gt;$Z$7,V4,Z4)</f>
        <v>0</v>
      </c>
      <c r="Z9">
        <f>IF($V$7&lt;$Z$7,V4,Z4)</f>
        <v>0</v>
      </c>
    </row>
    <row r="10" spans="1:51" x14ac:dyDescent="0.3">
      <c r="C10" s="18" t="s">
        <v>37</v>
      </c>
      <c r="D10" s="21">
        <v>8</v>
      </c>
      <c r="E10" s="18"/>
      <c r="F10" s="32">
        <f>Formulaire!$S39</f>
        <v>0</v>
      </c>
      <c r="G10" s="21" t="e">
        <f>VLOOKUP(F10,F2:G7,2,FALSE)</f>
        <v>#N/A</v>
      </c>
      <c r="H10" s="18"/>
      <c r="I10" t="s">
        <v>92</v>
      </c>
      <c r="V10">
        <f>IF($V$7&gt;$Z$7,V5,Z5)</f>
        <v>0</v>
      </c>
      <c r="Z10">
        <f t="shared" ref="Z10:Z12" si="0">IF($V$7&lt;$Z$7,V5,Z5)</f>
        <v>0</v>
      </c>
    </row>
    <row r="11" spans="1:51" x14ac:dyDescent="0.3">
      <c r="C11" s="18" t="s">
        <v>38</v>
      </c>
      <c r="D11" s="21">
        <v>9</v>
      </c>
      <c r="E11" s="18"/>
      <c r="F11" s="18"/>
      <c r="G11" s="18"/>
      <c r="H11" s="18"/>
      <c r="V11">
        <f>IF($V$7&gt;$Z$7,V6,Z6)</f>
        <v>0</v>
      </c>
      <c r="Z11">
        <f t="shared" si="0"/>
        <v>0</v>
      </c>
    </row>
    <row r="12" spans="1:51" x14ac:dyDescent="0.3">
      <c r="C12" s="18" t="s">
        <v>39</v>
      </c>
      <c r="D12" s="21">
        <v>10</v>
      </c>
      <c r="E12" s="18"/>
      <c r="F12" s="18"/>
      <c r="G12" s="18"/>
      <c r="H12" s="18"/>
      <c r="V12" s="23">
        <f>IF($V$7&gt;$Z$7,V7,Z7)</f>
        <v>0</v>
      </c>
      <c r="Z12" s="23">
        <f t="shared" si="0"/>
        <v>0</v>
      </c>
    </row>
    <row r="13" spans="1:51" x14ac:dyDescent="0.3">
      <c r="C13" s="18" t="s">
        <v>40</v>
      </c>
      <c r="D13" s="21">
        <v>11</v>
      </c>
      <c r="E13" s="18"/>
      <c r="F13" s="18"/>
      <c r="G13" s="18"/>
      <c r="H13" s="18"/>
    </row>
    <row r="14" spans="1:51" x14ac:dyDescent="0.3">
      <c r="C14" s="18" t="s">
        <v>41</v>
      </c>
      <c r="D14" s="21">
        <v>12</v>
      </c>
      <c r="E14" s="18"/>
      <c r="F14" s="18"/>
      <c r="G14" s="18"/>
      <c r="H14" s="18"/>
    </row>
    <row r="15" spans="1:51" x14ac:dyDescent="0.3">
      <c r="C15" s="18" t="s">
        <v>42</v>
      </c>
      <c r="D15" s="21">
        <v>13</v>
      </c>
      <c r="E15" s="18"/>
      <c r="F15" s="18"/>
      <c r="G15" s="18"/>
      <c r="H15" s="18"/>
    </row>
    <row r="16" spans="1:51" x14ac:dyDescent="0.3">
      <c r="C16" s="18" t="s">
        <v>43</v>
      </c>
      <c r="D16" s="21">
        <v>14</v>
      </c>
      <c r="E16" s="18"/>
      <c r="F16" s="18"/>
      <c r="G16" s="18"/>
      <c r="H16" s="18"/>
    </row>
    <row r="17" spans="3:4" x14ac:dyDescent="0.3">
      <c r="C17" s="18" t="s">
        <v>44</v>
      </c>
      <c r="D17" s="21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Formulaire</vt:lpstr>
      <vt:lpstr>Aide</vt:lpstr>
      <vt:lpstr>Branche</vt:lpstr>
      <vt:lpstr>Branche_nr</vt:lpstr>
      <vt:lpstr>choisissez</vt:lpstr>
      <vt:lpstr>Ctr_rempli</vt:lpstr>
      <vt:lpstr>Formulaire!Print_Area</vt:lpstr>
      <vt:lpstr>Titre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ALIAI</dc:creator>
  <cp:lastModifiedBy>Nadine</cp:lastModifiedBy>
  <cp:lastPrinted>2015-09-17T10:15:23Z</cp:lastPrinted>
  <dcterms:created xsi:type="dcterms:W3CDTF">2013-02-01T14:01:04Z</dcterms:created>
  <dcterms:modified xsi:type="dcterms:W3CDTF">2015-09-22T09:10:20Z</dcterms:modified>
</cp:coreProperties>
</file>